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 yWindow="1155" windowWidth="12120" windowHeight="4320" activeTab="0"/>
  </bookViews>
  <sheets>
    <sheet name="SRR" sheetId="1" r:id="rId1"/>
    <sheet name="Red" sheetId="2" r:id="rId2"/>
    <sheet name="Yellow" sheetId="3" r:id="rId3"/>
    <sheet name="Unknown" sheetId="4" r:id="rId4"/>
    <sheet name="NA" sheetId="5" r:id="rId5"/>
    <sheet name="Level 1 " sheetId="6" r:id="rId6"/>
  </sheets>
  <definedNames>
    <definedName name="_xlnm._FilterDatabase" localSheetId="0" hidden="1">'SRR'!$A$14:$B$598</definedName>
    <definedName name="_xlnm.Print_Area" localSheetId="5">'Level 1 '!$A$1:$J$25</definedName>
    <definedName name="_xlnm.Print_Area" localSheetId="0">'SRR'!$A$1:$J$598</definedName>
    <definedName name="_xlnm.Print_Titles" localSheetId="0">'SRR'!$14:$14</definedName>
    <definedName name="Z_7BD32F75_1D84_4C35_931C_5B30DF723ECA_.wvu.FilterData" localSheetId="0" hidden="1">'SRR'!$A$14:$B$14</definedName>
    <definedName name="Z_7BD32F75_1D84_4C35_931C_5B30DF723ECA_.wvu.PrintArea" localSheetId="0" hidden="1">'SRR'!$A$1:$J$505</definedName>
    <definedName name="Z_7BD32F75_1D84_4C35_931C_5B30DF723ECA_.wvu.PrintTitles" localSheetId="0" hidden="1">'SRR'!$14:$14</definedName>
    <definedName name="Z_7BD32F75_1D84_4C35_931C_5B30DF723ECA_.wvu.Rows" localSheetId="0" hidden="1">'SRR'!#REF!,'SRR'!#REF!,'SRR'!$190:$195,'SRR'!$197:$201</definedName>
  </definedNames>
  <calcPr fullCalcOnLoad="1"/>
</workbook>
</file>

<file path=xl/sharedStrings.xml><?xml version="1.0" encoding="utf-8"?>
<sst xmlns="http://schemas.openxmlformats.org/spreadsheetml/2006/main" count="1872" uniqueCount="1372">
  <si>
    <t xml:space="preserve">(d) Does the NEPA compliance schedule include planning new or major upgrades to facilities or supporting infrastructure to support the system?
</t>
  </si>
  <si>
    <t xml:space="preserve">(e) Does the NEPA compliance schedule include demilitarization and disposal of the system?
</t>
  </si>
  <si>
    <t xml:space="preserve">(a) Do specific NEPA impact assessments include Clean Water Act and National Pollutant Discharge Elimination System Permits?
</t>
  </si>
  <si>
    <t xml:space="preserve">(e) Do specific NEPA impact assessments include National Emissions Standards for Hazardous Air Pollutants?
</t>
  </si>
  <si>
    <t xml:space="preserve">(f) Do specific NEPA impact assessments include National Ambient Air Quality Standards?
</t>
  </si>
  <si>
    <t xml:space="preserve">(b) Do specific NEPA impact assessments include National Pollutant Discharge Elimination System Permits and the Marine Mammal Protection Act?
</t>
  </si>
  <si>
    <t xml:space="preserve">(c) Do specific NEPA impact assessments include the Clean Air Act?
</t>
  </si>
  <si>
    <t xml:space="preserve">(h) Do specific NEPA impact assessments include the Endangered Species Act?
</t>
  </si>
  <si>
    <t xml:space="preserve">(g) Do specific NEPA impact assessments include the Resource Conservation and Recovery Act?
</t>
  </si>
  <si>
    <t xml:space="preserve">(i) Do specific NEPA impact assessments include the Marine Mammal Protection Act?
</t>
  </si>
  <si>
    <t xml:space="preserve">(2) Have Military Construction (MILCON) requirements been identified in the LRFS?
</t>
  </si>
  <si>
    <t xml:space="preserve">(d) Are transient support requirements when the system requires some level of support for continental United States (US) and outside continental US activities that are not regular homeports or support sites identified?
</t>
  </si>
  <si>
    <t xml:space="preserve">(2) Have RFID Defense Federal Acquisition Regulation Supplement (DFARS) clauses been added to all solicitations and contracts including DFARS Claus 252.211-7006RFID, and DFARS; RFID Interim Addendum (DFARS Case 2006-D002)?
</t>
  </si>
  <si>
    <t xml:space="preserve">(a) Does the design approach minimize the impact of DMSMS by addressing the order of precedence for parts selection?
</t>
  </si>
  <si>
    <t xml:space="preserve">(2) Are all future costs covered to include customer costs, contractor costs, supplier costs, third party provider costs, direct and indirect costs, variable and fixed costs, design and development costs, production and construction costs, operation and support costs, retirement costs, and material recycling / disposal costs?
</t>
  </si>
  <si>
    <t>7.a(1)(f)</t>
  </si>
  <si>
    <t>7.a(2)</t>
  </si>
  <si>
    <t>7.a(2)(a)</t>
  </si>
  <si>
    <t>7.a(2)(b)</t>
  </si>
  <si>
    <t>7.a(2)(c)</t>
  </si>
  <si>
    <t>7.a(2)(d)</t>
  </si>
  <si>
    <t>7.a(2)(e)</t>
  </si>
  <si>
    <t>7.a(3)(a)</t>
  </si>
  <si>
    <t>7.a(3)(b)</t>
  </si>
  <si>
    <t>7.a(3)(c)</t>
  </si>
  <si>
    <t>7.a(3)(d)</t>
  </si>
  <si>
    <t>7.a(3)(e)</t>
  </si>
  <si>
    <t>7.b(3)</t>
  </si>
  <si>
    <t>7.b(4)</t>
  </si>
  <si>
    <t>7.b(5)</t>
  </si>
  <si>
    <t>7.b(6)</t>
  </si>
  <si>
    <t>7.b(7)</t>
  </si>
  <si>
    <t>7.b(8)</t>
  </si>
  <si>
    <t>7.b(9)</t>
  </si>
  <si>
    <t>7.b(10)</t>
  </si>
  <si>
    <t>7.b(11)</t>
  </si>
  <si>
    <t>7.b(12)</t>
  </si>
  <si>
    <t>7.b(13)</t>
  </si>
  <si>
    <t>7.b(14)</t>
  </si>
  <si>
    <t>7.b(15)</t>
  </si>
  <si>
    <t>7.b(16)</t>
  </si>
  <si>
    <t>7.b(17)</t>
  </si>
  <si>
    <t>7.b(18)</t>
  </si>
  <si>
    <t>7.b(19)</t>
  </si>
  <si>
    <t>7.b(20)</t>
  </si>
  <si>
    <t>7.b(21)</t>
  </si>
  <si>
    <t>7.b(22)</t>
  </si>
  <si>
    <t>7.b(23)</t>
  </si>
  <si>
    <t>7.c</t>
  </si>
  <si>
    <t>7.c(2)</t>
  </si>
  <si>
    <t>7.d(1)</t>
  </si>
  <si>
    <t>7.d(2)</t>
  </si>
  <si>
    <t>7.d(3)</t>
  </si>
  <si>
    <t>7.d(4)</t>
  </si>
  <si>
    <t>7.d(5)</t>
  </si>
  <si>
    <t>7.d(6)</t>
  </si>
  <si>
    <t>7.d(7)</t>
  </si>
  <si>
    <t>7.e(1)</t>
  </si>
  <si>
    <t>7.e(2)</t>
  </si>
  <si>
    <t>7.e(4)</t>
  </si>
  <si>
    <t>7.e(5)</t>
  </si>
  <si>
    <t>7.e(6)</t>
  </si>
  <si>
    <t>7.e(7)</t>
  </si>
  <si>
    <t>7.e(7)(a)</t>
  </si>
  <si>
    <t>7.e(8)</t>
  </si>
  <si>
    <t>7.e(9)</t>
  </si>
  <si>
    <t>7.e(10)</t>
  </si>
  <si>
    <t>7.e(11)</t>
  </si>
  <si>
    <t>7.e(12)</t>
  </si>
  <si>
    <t>7.e(13)</t>
  </si>
  <si>
    <t>7.e(14)</t>
  </si>
  <si>
    <t>7.e(15)</t>
  </si>
  <si>
    <t>7.e(16)</t>
  </si>
  <si>
    <t>7.e(17)</t>
  </si>
  <si>
    <t>7.e(18)</t>
  </si>
  <si>
    <t>7.e(19)</t>
  </si>
  <si>
    <t>7.e(20)</t>
  </si>
  <si>
    <t>7.e(21)</t>
  </si>
  <si>
    <t>7.e(22)(b)</t>
  </si>
  <si>
    <t>7.e(22)(c)</t>
  </si>
  <si>
    <t>7.e(22)(d)</t>
  </si>
  <si>
    <t xml:space="preserve">(d) Has a manufacturing plan been developed to include environmental stress screening to precipitate latent, intermittent or incipient defects, or flaws introduced during the manufacturing process?
</t>
  </si>
  <si>
    <t>7.e(23)</t>
  </si>
  <si>
    <t>7.e(24)</t>
  </si>
  <si>
    <t>7.e(25)</t>
  </si>
  <si>
    <t>7.e(26)</t>
  </si>
  <si>
    <t>7.e(27)</t>
  </si>
  <si>
    <t>7.e(28)</t>
  </si>
  <si>
    <t>7.i(1)</t>
  </si>
  <si>
    <t>7.i(2)</t>
  </si>
  <si>
    <t>7.i(3)</t>
  </si>
  <si>
    <t>7.i(4)</t>
  </si>
  <si>
    <t>7.i(5)</t>
  </si>
  <si>
    <t>7.i(6)</t>
  </si>
  <si>
    <t>7.i(7)</t>
  </si>
  <si>
    <t>7.i(8)</t>
  </si>
  <si>
    <t>7.i(9)</t>
  </si>
  <si>
    <t>7.i(10)</t>
  </si>
  <si>
    <t>7.i(11)</t>
  </si>
  <si>
    <t>7.i(12)</t>
  </si>
  <si>
    <t>7.i(13)</t>
  </si>
  <si>
    <t>7.i(14)</t>
  </si>
  <si>
    <t>7.i(15)</t>
  </si>
  <si>
    <t>7.i(16)</t>
  </si>
  <si>
    <t>7.i(17)</t>
  </si>
  <si>
    <t>7.i(18)</t>
  </si>
  <si>
    <t>7.i(19)</t>
  </si>
  <si>
    <t>7.i(20)</t>
  </si>
  <si>
    <t xml:space="preserve">(18) Were the threshold requirements from the CDD used in the development of the MP&amp;T requirements?
</t>
  </si>
  <si>
    <t xml:space="preserve">(19) Does the explanation of manpower requirements clearly articulate qualifications and skills required?
</t>
  </si>
  <si>
    <t xml:space="preserve">(22) Are training course requirements documented for Developmental Test and Evaluation (DT&amp;E) and Operational Test and Evaluation (OT&amp;E)? 
</t>
  </si>
  <si>
    <t xml:space="preserve">(24) Does the LRFS reflect funding for course and materials development factory training and TE&amp;D?
</t>
  </si>
  <si>
    <t xml:space="preserve">(26) Will instructor guides, course curriculum, and student guides, as well as audio-visual training aids, be developed for classroom training?
</t>
  </si>
  <si>
    <t xml:space="preserve">(27) Will training courses be conducted in a sufficient timeframe to support IOC / fielding?
</t>
  </si>
  <si>
    <t xml:space="preserve">(28) Will contractor / Government T&amp;E activities be used to validate training requirements?
</t>
  </si>
  <si>
    <t>7.i(21)</t>
  </si>
  <si>
    <t>7.i(22)</t>
  </si>
  <si>
    <t>7.i(23)</t>
  </si>
  <si>
    <t>7.i(24)</t>
  </si>
  <si>
    <t>7.i(25)</t>
  </si>
  <si>
    <t>7.i(26)</t>
  </si>
  <si>
    <t>7.(27)</t>
  </si>
  <si>
    <t>7.i(28)</t>
  </si>
  <si>
    <t>7.l(3)</t>
  </si>
  <si>
    <t>7.l(4)</t>
  </si>
  <si>
    <t>7.l(5)</t>
  </si>
  <si>
    <t>7.l(6)</t>
  </si>
  <si>
    <t>7.l(7)</t>
  </si>
  <si>
    <t>7.l(8)</t>
  </si>
  <si>
    <t>7.l(9)</t>
  </si>
  <si>
    <t>7.l(10)</t>
  </si>
  <si>
    <t>7.l(11)</t>
  </si>
  <si>
    <t>7.l(12)</t>
  </si>
  <si>
    <t>7.l(13)</t>
  </si>
  <si>
    <t>7.l(14)</t>
  </si>
  <si>
    <t>7.n(1)</t>
  </si>
  <si>
    <t>7.n(2)</t>
  </si>
  <si>
    <t>7.n(3)</t>
  </si>
  <si>
    <t>7.n(4)</t>
  </si>
  <si>
    <t>7.n(5)</t>
  </si>
  <si>
    <t>7.n(6)</t>
  </si>
  <si>
    <t>7.n(7)</t>
  </si>
  <si>
    <t>7.n(8)</t>
  </si>
  <si>
    <t>7.n(9)</t>
  </si>
  <si>
    <t>7.n(10)</t>
  </si>
  <si>
    <t>7.n(11)</t>
  </si>
  <si>
    <t>7.n(12)</t>
  </si>
  <si>
    <t>7.n(13)</t>
  </si>
  <si>
    <t>7.n(14)</t>
  </si>
  <si>
    <t>7.n(15)</t>
  </si>
  <si>
    <t>7.n(16)</t>
  </si>
  <si>
    <t>7.n(17)</t>
  </si>
  <si>
    <t>7.n(18)</t>
  </si>
  <si>
    <t>7.n(19)</t>
  </si>
  <si>
    <t>7.n(20)</t>
  </si>
  <si>
    <t>7.n(21)</t>
  </si>
  <si>
    <t>7.p(1)</t>
  </si>
  <si>
    <t>7.p(2)</t>
  </si>
  <si>
    <t>7.p(3)</t>
  </si>
  <si>
    <t>7.p(4)</t>
  </si>
  <si>
    <t>7.p(5)</t>
  </si>
  <si>
    <t>7.p(6)</t>
  </si>
  <si>
    <t>7.p(7)</t>
  </si>
  <si>
    <t>7.p(8)</t>
  </si>
  <si>
    <t xml:space="preserve">(2) Has a formal DMSMS program been established and documented consistent with ASN (RD&amp;A) memorandum dated 27 January 2005, “DMSMS Management Guidance.”?
</t>
  </si>
  <si>
    <t xml:space="preserve">(3) Has a formal DMSMS program been established and documented consistent with DASN(L) memorandum dated 12 April 2005, “DMSMS Program Management Plans and Metrics” (and attached Management Plan Guidance)?
</t>
  </si>
  <si>
    <t xml:space="preserve">(4) Has a formal DMSMS program been established and documented consistent with ASN (RD&amp;A) memo of 12 May 2006, "DMSMS Guidance for Developing Contractual Requirements (and attached Contractual Guidance)?
</t>
  </si>
  <si>
    <t>7.q(1)</t>
  </si>
  <si>
    <t>7.q(2)</t>
  </si>
  <si>
    <t>7.q(3)</t>
  </si>
  <si>
    <t>7.q(4)</t>
  </si>
  <si>
    <t>7.q(5)</t>
  </si>
  <si>
    <t>7.q(5)(a)</t>
  </si>
  <si>
    <t>7.q(5)(b)</t>
  </si>
  <si>
    <t xml:space="preserve">(9) Are the reasons for non-suitability documented and has an analysis of viable support alternatives been made to develop adequate facilities for the system, if existing assets at each impacted shore activity are not suitable? 
</t>
  </si>
  <si>
    <t>7.n(9)(a)</t>
  </si>
  <si>
    <t>7.n(9)(b)</t>
  </si>
  <si>
    <t>7.n(9)(c)</t>
  </si>
  <si>
    <t>7.n(9)(d)</t>
  </si>
  <si>
    <t>7.n(9)(e)</t>
  </si>
  <si>
    <t xml:space="preserve">(10)  Has a designated source of repair and / or support, or work around been identified and received Fleet concurrence, if repair and / or support facilities cannot be completed in time to meet mission requirements and satisfy the BFR?
</t>
  </si>
  <si>
    <t xml:space="preserve">(11) Have the estimates of facility requirements and associated cost been refined, and has detailed project documentation and cost estimates been developed?
</t>
  </si>
  <si>
    <t xml:space="preserve">(12)  How is documentation of design related trade studies maintained in contractor databases?
</t>
  </si>
  <si>
    <t xml:space="preserve">(13) Does the Government have documented plans to review this data?
</t>
  </si>
  <si>
    <t xml:space="preserve">(14) Is environmental documentation planning and completion in accordance with NEPA / EO 12114 either complete or scheduled for completion to support the timelines for new construction or modification of existing facilities?
</t>
  </si>
  <si>
    <t xml:space="preserve">(15) Has the program assessed (e.g., site surveys and trade studies) all means of satisfying a facility requirement prior to selecting the use of MILCON? 
</t>
  </si>
  <si>
    <t xml:space="preserve">(16) Is the program assessment of satisfying a facility requirement prior to selecting the use of MILCON documented in the program's FMP or its equivalent?
</t>
  </si>
  <si>
    <t xml:space="preserve">(17) Has the program office identified funding to support construction or alterations not classified as MILCON?
</t>
  </si>
  <si>
    <t xml:space="preserve">(18) Is the contract award progress in a manner supportive of the ultimate need date?
</t>
  </si>
  <si>
    <t xml:space="preserve">(19) Have projects (in excess of $750,000) classified as MILCON, been included in the applicable service project list?
</t>
  </si>
  <si>
    <t xml:space="preserve">(20) Are projects classified as MILCON on track for  Congressional approval? 
</t>
  </si>
  <si>
    <t xml:space="preserve">(21) Have estimates of facility requirements and associated costs been refined and detailed in project documentation, and have cost estimates been developed? 
</t>
  </si>
  <si>
    <t xml:space="preserve">(4) Has the Computer Resources Working Group (CRWG) been established?
</t>
  </si>
  <si>
    <t xml:space="preserve">(6) Is planning in place to obtain data rights and licenses to make software available for reuse or export to other Government programs?
</t>
  </si>
  <si>
    <t xml:space="preserve">(7) Has a software development plan been developed, and does it reflect program milestones?
</t>
  </si>
  <si>
    <t xml:space="preserve">(8) Has a software CM plan been developed and / or included in program documentation?
</t>
  </si>
  <si>
    <t xml:space="preserve">(9) Have measures of effectiveness been established for software?
</t>
  </si>
  <si>
    <t xml:space="preserve">(1) Have the Radio Frequency Identification (RFID) program plan and strategy been developed consistent with DoD policy? 
</t>
  </si>
  <si>
    <t xml:space="preserve">(5) Have the Unique Identification (UID) program plan and strategy been developed consistent with DoD policy?
</t>
  </si>
  <si>
    <t xml:space="preserve">(1)  Has the system been mapped to the common system function list?
</t>
  </si>
  <si>
    <t xml:space="preserve">(2)  Does the system intend to employ an Internet Protocol (IP) based network, will it be IPv6 compatible by 2008, or is there a reasonable transition plan? 
</t>
  </si>
  <si>
    <t xml:space="preserve">(3)  Have data exchange requirements been identified that comply with DoD directed Architectures?
</t>
  </si>
  <si>
    <t xml:space="preserve">(6) NEPA Impact Assessments 
</t>
  </si>
  <si>
    <t xml:space="preserve">c. PBL 
</t>
  </si>
  <si>
    <t xml:space="preserve">(7) Are maintenance planning and analyses consistent with requirements for USC Title 10 Core Government logistics maintenance capability and public / private partnering?
</t>
  </si>
  <si>
    <t xml:space="preserve">(25) Has the preliminary training system plan been prepared?
</t>
  </si>
  <si>
    <t xml:space="preserve">(10) Are appropriate RMA testability and PSP design analysis tests properly phased into the program?
</t>
  </si>
  <si>
    <t xml:space="preserve">(3) Are program unique RFID requirements addressed in the program's PSP, LRFS, FMP, User Logistics Support Summary (ULSS), PBL Strategy, PHS&amp;T planning documents, and maintenance Concepts?
</t>
  </si>
  <si>
    <t xml:space="preserve">(7) Have program unique UID requirements been adequately addressed in the program's PSP, LRFS, FMP, ULSS PBL Strategy, PHS&amp;T planning documents, and maintenance Concepts?
</t>
  </si>
  <si>
    <t xml:space="preserve">(16) Does the PSP reflect the results of the TRPPM analysis?
</t>
  </si>
  <si>
    <t xml:space="preserve">(15) Will service readiness improvement program and FMECA analyses be used to identify failure modes, their frequency, their effects on performance and their criticality, and be further used to develop condition based and schedule based maintenance tasks?
</t>
  </si>
  <si>
    <t xml:space="preserve">(2) Has the optimum maintenance concept been identified for the service readiness improvement plan, Condition Based Maintenance (CBM), CBM(+), and time base maintenance?
</t>
  </si>
  <si>
    <t xml:space="preserve">(12) Will an on-condition status information system be defined, integrated and implemented for service readiness improvement programs?
</t>
  </si>
  <si>
    <t xml:space="preserve">(9) Electromagnetic Environmental Effects (E3) and Spectrum Supportability
</t>
  </si>
  <si>
    <t xml:space="preserve">(15) Have human interfaces, human performance and error avoidance been considered in the following human SE requirements for the system?
</t>
  </si>
  <si>
    <t xml:space="preserve">f. Overall System Requirements 
</t>
  </si>
  <si>
    <t xml:space="preserve">h. Test Requirements
</t>
  </si>
  <si>
    <t xml:space="preserve">e. System Modeling
</t>
  </si>
  <si>
    <t>Level 1, T&amp;E, software, HSI, logistics, risk, programmatic, interoperability</t>
  </si>
  <si>
    <t>High Priority</t>
  </si>
  <si>
    <t>Flagged</t>
  </si>
  <si>
    <t>Question</t>
  </si>
  <si>
    <t xml:space="preserve">(3) Are there tools in place to support development of designs that accurately reflect the system and functional requirements, and will they support traceability in both directions?
</t>
  </si>
  <si>
    <t xml:space="preserve">(b) Have preliminary manpower and personnel requirements and constraints been assessed for quantity, skill levels, and use of contractor support?
</t>
  </si>
  <si>
    <t xml:space="preserve">(c) Has compilation of information and requirements for logistics footprint reductions, deployment requirements, and other factors affecting the in-theater operational concept begun?
</t>
  </si>
  <si>
    <t xml:space="preserve">(e)  Have the performance histories of prior systems or systems of similar capability been considered?
</t>
  </si>
  <si>
    <t xml:space="preserve">(a) Has sustainment planning been prepared and assessed?
</t>
  </si>
  <si>
    <t xml:space="preserve">(2) Has an acquisition logistics support manager been assigned to the program office?
</t>
  </si>
  <si>
    <t>HSI, logistics</t>
  </si>
  <si>
    <t>8.f(15)</t>
  </si>
  <si>
    <t>8.f(16)</t>
  </si>
  <si>
    <t>10.c(2)</t>
  </si>
  <si>
    <t>10.c(3)</t>
  </si>
  <si>
    <t>10.d</t>
  </si>
  <si>
    <t>10.e</t>
  </si>
  <si>
    <t>10.f</t>
  </si>
  <si>
    <t xml:space="preserve">(1) Are the program management processes adequate to address the technical challenges of the program, and adequate to address program risks?
</t>
  </si>
  <si>
    <t xml:space="preserve">(2) Is there an updated program management plan that is reflective of the emergent technical issues and risks?
</t>
  </si>
  <si>
    <t xml:space="preserve">(3) Are there program management processes in place to properly manage the system requirements and attendant technical emphasis areas?
</t>
  </si>
  <si>
    <r>
      <t>f. Are the same methods and models used by all (contractor and Government) agencies that perform and conduct decision support analysis for A</t>
    </r>
    <r>
      <rPr>
        <vertAlign val="subscript"/>
        <sz val="10"/>
        <rFont val="Arial"/>
        <family val="2"/>
      </rPr>
      <t>o</t>
    </r>
    <r>
      <rPr>
        <sz val="10"/>
        <rFont val="Arial"/>
        <family val="2"/>
      </rPr>
      <t xml:space="preserve"> for this program?
</t>
    </r>
  </si>
  <si>
    <t xml:space="preserve">d.  Can the system requirements, as disclosed, satisfy the CDD?
</t>
  </si>
  <si>
    <t xml:space="preserve">(a)  Does the CDD address spectrum certification compliance, spectrum supportability, host nation approval, the control of E3, and safety issues regarding the Hazards of Electromagnetic Radiation to Ordnance (HERO)?
</t>
  </si>
  <si>
    <t xml:space="preserve">g. Are the system requirements of each CI consistent with the subsystem test planning and approach?
</t>
  </si>
  <si>
    <t>5.h(5)</t>
  </si>
  <si>
    <t xml:space="preserve">(2) Is there an assigned T&amp;E Integrated  Product Team (IPT) lead with the appropriate career field training?
</t>
  </si>
  <si>
    <t xml:space="preserve">(3) Does the program have an assigned DT representative?
</t>
  </si>
  <si>
    <t xml:space="preserve">(4) Does the program have an assigned OT representative?
</t>
  </si>
  <si>
    <t xml:space="preserve">(5) Are current and future T&amp;E staffing plans developed and adequately funded?
</t>
  </si>
  <si>
    <t xml:space="preserve">c. Have all prior technical review Requests for Action (RFAs) been properly dispositioned, and closed?
</t>
  </si>
  <si>
    <t xml:space="preserve">(2)  Is the software staff planned for this program consistent with the amount of software to be developed and tested and the level of expertise needed to develop this type of software, and is there adequate staff available to support the schedule?
</t>
  </si>
  <si>
    <t xml:space="preserve">(10) Is HSI included in the Statement of Work (SOW), Contract Data Requirements List(s) (CDRLs), Contract Line Item Number(s) (CLINs)?
</t>
  </si>
  <si>
    <t xml:space="preserve">(6) Are mitigation approaches in place for all “yellow” and “red” risks, and are risk mitigations resourced?
</t>
  </si>
  <si>
    <t xml:space="preserve">(1) Is there a defined risk management process, and is the Risk Management Plan (RMP) up to date and being used?
</t>
  </si>
  <si>
    <t xml:space="preserve">(b) Have sustainment planning parameters been recorded in the CDD?
</t>
  </si>
  <si>
    <t xml:space="preserve">(11) Have life cycle cost estimates, including cost reduction efforts, been developed and validated optimizing Total Ownership Costs (TOCs)?
</t>
  </si>
  <si>
    <t xml:space="preserve">(11) Have requirements been identified for special skills,
maintenance and operator labor hours by rate by year, and number of personnel by rate, by maintenance level, and by year?
</t>
  </si>
  <si>
    <t xml:space="preserve">(20) Is there a required operational capability / projected operational environment (or equivalent planning parameters) that addresses this system, and do the manpower requirements support these documents?
</t>
  </si>
  <si>
    <t xml:space="preserve">(g) Has a PESHE been developed that describes a schedule for completing National Environmental Policy Act (NEPA) / Executive Order (E.O.) 12114 documentation including the approval authority of the documents as detailed in DoD policy?
</t>
  </si>
  <si>
    <t xml:space="preserve">(d) Do specific NEPA impact assessments include air permits?
</t>
  </si>
  <si>
    <t xml:space="preserve">(3) Does the PSP include analyses conducted to determine facility requirements?
</t>
  </si>
  <si>
    <t xml:space="preserve">a.  Are you aligned with Net-Centric Operations and Warfare functional concept?
</t>
  </si>
  <si>
    <t xml:space="preserve">b.  Does the system conform with Net-Centric Operations and Warfare System / Technical Requirements?
</t>
  </si>
  <si>
    <t xml:space="preserve">c. Net-Centric Operations and Warfare Policy Requirements Conformance
</t>
  </si>
  <si>
    <t xml:space="preserve">(g) Have all the aircraft system level requirements of MIL-STD-464A including electrical bonding, Precipitation Static (P-static), Electrostatic Discharge (ESD), subsystem Electromagnetic Interference (EMI) (including COTS and NDI), intra-system Electromagnetic Compatibility (EMC), inter-system EMC and High Intensity Radiated Fields (HIRF), lightening effects (direct and indirect), Hazards of Electromagnetic Radiation to Ordnance (HERO), Hazards of Electromagnetic Radiation to Personnel (HERP),  Hazards of Electromagnetic Radiation to Fuel (HERF), TEMPEST, and Electromagnetic Pulse (EMP) effects, and life cycle E3 hardening been addressed? 
</t>
  </si>
  <si>
    <t xml:space="preserve">(j) Has the requirement and funding for a facility to conduct EMI / EMC demonstration testing been established?
</t>
  </si>
  <si>
    <t xml:space="preserve">(12)  Have aeromechanics requirements been considered?
</t>
  </si>
  <si>
    <t xml:space="preserve">m.  Is the software functionality in the system specification consistent with the software sizing estimates and resource loaded schedule?
</t>
  </si>
  <si>
    <t>12.m</t>
  </si>
  <si>
    <t xml:space="preserve">(a) Are the software safety, security, and privacy requirements fully defined to enable functional decomposition?
</t>
  </si>
  <si>
    <t xml:space="preserve">(b) Are software interoperability requirements fully defined to enable functional decomposition?
</t>
  </si>
  <si>
    <t>7.n(1)(a)</t>
  </si>
  <si>
    <t>7.n(1)(b)</t>
  </si>
  <si>
    <t>7.n(1)(c)</t>
  </si>
  <si>
    <t>7.n(1)(d)</t>
  </si>
  <si>
    <t xml:space="preserve">System Requirements Review </t>
  </si>
  <si>
    <t>7.a(1)(a)</t>
  </si>
  <si>
    <t>7.a(1)(b)</t>
  </si>
  <si>
    <t>Risk Character</t>
  </si>
  <si>
    <t>7.a(1)(e)</t>
  </si>
  <si>
    <t>7.g(2)</t>
  </si>
  <si>
    <t>logistics, HSI</t>
  </si>
  <si>
    <t>Item</t>
  </si>
  <si>
    <t>R</t>
  </si>
  <si>
    <t>Y</t>
  </si>
  <si>
    <t>G</t>
  </si>
  <si>
    <t>U</t>
  </si>
  <si>
    <t>NA</t>
  </si>
  <si>
    <t xml:space="preserve">Legend: </t>
  </si>
  <si>
    <t>7.j(2)</t>
  </si>
  <si>
    <t>7.j(3)</t>
  </si>
  <si>
    <t>7.j(4)</t>
  </si>
  <si>
    <t xml:space="preserve">(4) Is the LRFS appropriately phased?
</t>
  </si>
  <si>
    <t xml:space="preserve">(3) Does the LRFS support the budgetary requirements of the logistics support plan and requirements documentation?
</t>
  </si>
  <si>
    <t xml:space="preserve">(4) Is the quality staff trained to support the unique requirements of the program?
</t>
  </si>
  <si>
    <t>2.q(4)</t>
  </si>
  <si>
    <t>PQM</t>
  </si>
  <si>
    <t>2.q(5)</t>
  </si>
  <si>
    <t xml:space="preserve">(6) Is a qualification and certification training program in effect?
</t>
  </si>
  <si>
    <t>2.q(6)</t>
  </si>
  <si>
    <t xml:space="preserve">(5) Have the qualification and certification requirements been identified for key quality positions and personnel?
</t>
  </si>
  <si>
    <t xml:space="preserve">a. Verification Programmatic
</t>
  </si>
  <si>
    <t xml:space="preserve">(6) Is the product and life cycle support operations automated and facilitated by using digital product and technical data?
</t>
  </si>
  <si>
    <t xml:space="preserve">(9) Has a product technical data management plan, guided by the product technical data CONOPS, including change control processes and in-process reviews, been developed and validated?
</t>
  </si>
  <si>
    <t xml:space="preserve">(13) Is the level of technical data being procured consistent with levels of repair prescribed in the maintenance concept?
</t>
  </si>
  <si>
    <t>9.e(1)</t>
  </si>
  <si>
    <t>9.e(2)</t>
  </si>
  <si>
    <t>9.e(3)</t>
  </si>
  <si>
    <t xml:space="preserve">(3) Are PHS&amp;T plans adequate to meet statutory and regulatory requirements, if new hazardous materials are being introduced?
</t>
  </si>
  <si>
    <t xml:space="preserve">(a) Have all test organizations accepted the TEMP development?
</t>
  </si>
  <si>
    <t xml:space="preserve">(c) Are all test events traceable from system requirements (Initial Capabilities Document (ICD) / CDD) to the specification to the TEMP? 
</t>
  </si>
  <si>
    <t xml:space="preserve">d. Does the program schedule have an identified critical path?
</t>
  </si>
  <si>
    <t xml:space="preserve">e. Is the critical path consistent with overall technical risk, and are the critical path tasks based upon the preferred system concept and system specification?
</t>
  </si>
  <si>
    <t xml:space="preserve">c. Is the Supportability Integrated Product Team (SIPT) adequately staffed with representatives from appropriate functional disciplines?
</t>
  </si>
  <si>
    <t xml:space="preserve">e. Design Interface (Reliability, Maintainability, and Availability (RMA))
</t>
  </si>
  <si>
    <t>HSI, logistics, software, T&amp;E, programmatic, interoperability</t>
  </si>
  <si>
    <t xml:space="preserve">f. Maintenance Planning
</t>
  </si>
  <si>
    <t xml:space="preserve">g. Support Equipment
</t>
  </si>
  <si>
    <t xml:space="preserve">(23) Is the acquisition strategy for Training Equipment and Devices (TE&amp;D) documented?
</t>
  </si>
  <si>
    <t>risk, HSI, training, T&amp;E, logistics, programmatic, interoperability</t>
  </si>
  <si>
    <t xml:space="preserve">(1) Is the CM plan in place and up to date? 
</t>
  </si>
  <si>
    <t xml:space="preserve">(1) Is technical data being acquired in digital electronic form enabling life cycle support using digital operations?
</t>
  </si>
  <si>
    <t xml:space="preserve">(11) Are full data rights being procured?
</t>
  </si>
  <si>
    <t>HSI, risk, logistics, programmatic, interoperability</t>
  </si>
  <si>
    <t xml:space="preserve">n. Facilities and Infrastructure
</t>
  </si>
  <si>
    <t>T&amp;E, training, logistics, HSI, programmatic</t>
  </si>
  <si>
    <t xml:space="preserve">(c) Has leasing been considered?
</t>
  </si>
  <si>
    <t>training, T&amp;E, software, HSI, logistics, programmatic, interoperability</t>
  </si>
  <si>
    <t>T&amp;E, software, risk, logistic, programmatic, interoperability</t>
  </si>
  <si>
    <t xml:space="preserve">(4) Have RFID implementation and compliance metrics been identified?
</t>
  </si>
  <si>
    <t xml:space="preserve">(8) Have UID implementation and compliance metrics been identified?
</t>
  </si>
  <si>
    <t xml:space="preserve">(1) Has a formal DMSMS program been established and documented consistent with DoD 4140.1-R, DoD Supply Chain Material Management Regulation, 23 May 2003?
</t>
  </si>
  <si>
    <t xml:space="preserve">(5) Is the DMSMS strategy integrated with the program’s technology roadmap, as well as the industry technology roadmaps for embedded microelectronics? 
</t>
  </si>
  <si>
    <t xml:space="preserve">(a) Does the road mapping process consider identification of critical items and technologies?
</t>
  </si>
  <si>
    <t xml:space="preserve">(1)  Will the system be compliant with HSI Compliance Action List (CAL)?
</t>
  </si>
  <si>
    <t xml:space="preserve">(2)  Will the system be compliant with E3 / Spectrum Supportability CAL?
</t>
  </si>
  <si>
    <t xml:space="preserve">(3)  Will the system be compliant with Information Assurance (IA) CAL?
</t>
  </si>
  <si>
    <t xml:space="preserve">(3) Are there any “orphan” or “childless” requirements?
</t>
  </si>
  <si>
    <r>
      <t>e.</t>
    </r>
    <r>
      <rPr>
        <b/>
        <sz val="10"/>
        <rFont val="Arial"/>
        <family val="2"/>
      </rPr>
      <t xml:space="preserve">  </t>
    </r>
    <r>
      <rPr>
        <sz val="10"/>
        <rFont val="Arial"/>
        <family val="2"/>
      </rPr>
      <t xml:space="preserve">Are system requirements traced to the CDD?
</t>
    </r>
  </si>
  <si>
    <t xml:space="preserve">(4) How are risks associated with SoS / FoS requirements and risks external to the program being mitigated using the RM process?
</t>
  </si>
  <si>
    <t xml:space="preserve">(b) Has support related risk and risk mitigation planning for design and technology been identified?
</t>
  </si>
  <si>
    <t xml:space="preserve">(c) Has support related risk and risk mitigation planning for future projections of domestic and foreign facilitation and logistics infrastructure been identified?
</t>
  </si>
  <si>
    <t>T&amp;E, HSI, logistics, risk, programmatic</t>
  </si>
  <si>
    <t xml:space="preserve">(d) Has support related risk and risk mitigation planning for cost drivers been identified?
</t>
  </si>
  <si>
    <t xml:space="preserve">(3) Product Support Requirements
</t>
  </si>
  <si>
    <t xml:space="preserve">(c) What is the product support acquisition strategy?
</t>
  </si>
  <si>
    <t xml:space="preserve">(d) What are the logistics, metrics, criteria, and funding requirements described in the Acquisition Program Baseline (APB)?
</t>
  </si>
  <si>
    <t>logistics, T&amp;E, training,   programmatic</t>
  </si>
  <si>
    <t>risk, HSI,  logistics, programmatic</t>
  </si>
  <si>
    <t>risk, HSI,  logistics, programmatic, interoperability</t>
  </si>
  <si>
    <t>logistics, T&amp;E, risk, training, software, HSI, programmatic</t>
  </si>
  <si>
    <t>T&amp;E, logistics, HSI, training, software, programmatic</t>
  </si>
  <si>
    <t xml:space="preserve">(9) Are plans in place to mitigate risk?
</t>
  </si>
  <si>
    <t>HSI, logistic</t>
  </si>
  <si>
    <t>T&amp;E, HSI, software, logistics</t>
  </si>
  <si>
    <t>T&amp;E, software, HSI, logistics</t>
  </si>
  <si>
    <t>logistics, HSI, programmatic, interoperability</t>
  </si>
  <si>
    <t>logistics, HSI, software, programmatic</t>
  </si>
  <si>
    <t>training, HSI, logistics, programmatic, interoperability</t>
  </si>
  <si>
    <t xml:space="preserve">(1) Have preliminary manpower estimates been identified?
</t>
  </si>
  <si>
    <t xml:space="preserve">i. Manpower, Personnel and Training (MP&amp;T)
</t>
  </si>
  <si>
    <t>HSI, training, logistics, programmatic, interoperability</t>
  </si>
  <si>
    <t>training, HSI, logistics, programmatic</t>
  </si>
  <si>
    <t>risk, training, logistics, HSI, programmatic</t>
  </si>
  <si>
    <t xml:space="preserve">(k) Does HSI analysis address the standardization and interchangeability?
</t>
  </si>
  <si>
    <t xml:space="preserve">(m) Does HSI analysis address the operational experience?
</t>
  </si>
  <si>
    <t xml:space="preserve">(o) Does HSI analysis address the design for effective handling and carrying?
</t>
  </si>
  <si>
    <t xml:space="preserve">(p) Does HSI analysis address the controls and displays?
</t>
  </si>
  <si>
    <t xml:space="preserve">(q) Does HSI analysis address the user computer interface?
</t>
  </si>
  <si>
    <t xml:space="preserve">(r) Does HSI analysis address the safety and survivability?
</t>
  </si>
  <si>
    <t xml:space="preserve">(s) Have broad cognitive, physical and sensory requirements for the operators, maintainers and support personnel that contribute or constrain to total system performance been analyzed?
</t>
  </si>
  <si>
    <t xml:space="preserve">(t) Have contractual provisions been made to allow for adequate HSI simulations using mockups, models or computer simulations for engineering change proposals?
</t>
  </si>
  <si>
    <t xml:space="preserve">(u) Has an HSI plan been developed, resourced, executed and maintained, and been coordinated with subsystem HSI plans and the overall SEP?
</t>
  </si>
  <si>
    <r>
      <t>(v) Has the SEP been updated to include A</t>
    </r>
    <r>
      <rPr>
        <vertAlign val="subscript"/>
        <sz val="10"/>
        <rFont val="Arial"/>
        <family val="2"/>
      </rPr>
      <t>o</t>
    </r>
    <r>
      <rPr>
        <sz val="10"/>
        <rFont val="Arial"/>
        <family val="2"/>
      </rPr>
      <t xml:space="preserve"> related information appropriate for this phase?
</t>
    </r>
  </si>
  <si>
    <t xml:space="preserve">(c) Are internal and external interfaces fully defined, documented, and accepted by all affected parties to enable functional decomposition?
</t>
  </si>
  <si>
    <t>8.h(4)</t>
  </si>
  <si>
    <t xml:space="preserve">(3)  Are HSI metrics incorporated into the program's T&amp;E activities?
</t>
  </si>
  <si>
    <t xml:space="preserve">(4)  Is the interoperability KPP testing planned and resources identified?
</t>
  </si>
  <si>
    <t>9.e(4)</t>
  </si>
  <si>
    <t xml:space="preserve">(2) What parametric (top down) model(s) have been selected?
</t>
  </si>
  <si>
    <t xml:space="preserve">(3) What engineering estimate (bottoms up) model(s) have been selected?
</t>
  </si>
  <si>
    <t xml:space="preserve">(4) Where are the parametric models and engineering estimate models documented?
</t>
  </si>
  <si>
    <t xml:space="preserve">(6) Are the phase-in and phase-out for (new / old) systems defined?
</t>
  </si>
  <si>
    <t xml:space="preserve">(8) Has the economic life (for analysis purposes) been defined?
</t>
  </si>
  <si>
    <t xml:space="preserve">(2) Are work hour rates for operators and maintainers defined?
</t>
  </si>
  <si>
    <t xml:space="preserve">      (3) Are operating hours per / system / per / year defined?
</t>
  </si>
  <si>
    <t xml:space="preserve">(1) Have all initial production and recurring support costs been included in the analysis capability?
</t>
  </si>
  <si>
    <t xml:space="preserve">(3) Have any costs or logistics elements been identified for elimination from any specific analysis?
</t>
  </si>
  <si>
    <r>
      <t xml:space="preserve">risk, T&amp;E, software, programmatic, </t>
    </r>
    <r>
      <rPr>
        <sz val="7"/>
        <rFont val="Arial"/>
        <family val="2"/>
      </rPr>
      <t>interoperability</t>
    </r>
  </si>
  <si>
    <t xml:space="preserve">T&amp;E, risk, software, programmatic </t>
  </si>
  <si>
    <t xml:space="preserve">HSI, T&amp;E, programmatic </t>
  </si>
  <si>
    <t>T&amp;E, risk, software, programmatic</t>
  </si>
  <si>
    <t>T&amp;E, software, programmatic</t>
  </si>
  <si>
    <t>risk, software, programmatic</t>
  </si>
  <si>
    <t>T&amp;E, programmatic, interoperability</t>
  </si>
  <si>
    <t>software, T&amp;E, technology, risk, logistics, programmatic,  interoperability</t>
  </si>
  <si>
    <r>
      <t xml:space="preserve">T&amp;E, risk, software, </t>
    </r>
    <r>
      <rPr>
        <sz val="7"/>
        <rFont val="Arial"/>
        <family val="2"/>
      </rPr>
      <t>programmatic, interoperability</t>
    </r>
  </si>
  <si>
    <t xml:space="preserve">(d) Does the TEMP clearly address all KPPs?
</t>
  </si>
  <si>
    <t>T&amp;E, logistics, risk, software programmatic, interoperability</t>
  </si>
  <si>
    <r>
      <t xml:space="preserve">risk, software, T&amp;E,  logistics, </t>
    </r>
    <r>
      <rPr>
        <sz val="7"/>
        <rFont val="Arial"/>
        <family val="2"/>
      </rPr>
      <t>programmatic, interoperability</t>
    </r>
  </si>
  <si>
    <t>T&amp;E, logistics, programmatic</t>
  </si>
  <si>
    <t>risk, programmatic</t>
  </si>
  <si>
    <t>risk, T&amp;E, software,  programmatic</t>
  </si>
  <si>
    <t xml:space="preserve">g. Is this system on the critical path for delivery of a SoS / FoS capability?
</t>
  </si>
  <si>
    <t>technology, logistics,  risk, software, T&amp;E, programmatic,  interoperability</t>
  </si>
  <si>
    <t xml:space="preserve">a.  Status versus Plan for Cost / Schedule / Performance / KPP  
</t>
  </si>
  <si>
    <t>logistics, T&amp;E, software, risk,  technology, programmatic, interoperability</t>
  </si>
  <si>
    <t xml:space="preserve">(2) Is the KPP planning reflective of program risks and technical results?
</t>
  </si>
  <si>
    <t>T&amp;E, risk, software, programmatic, logistics, HSI</t>
  </si>
  <si>
    <t xml:space="preserve">c.  Does the CARD reflect the planned test program?
</t>
  </si>
  <si>
    <t>logistics, risk, programmatic</t>
  </si>
  <si>
    <t>EVM, risk, logistics, programmatic</t>
  </si>
  <si>
    <t xml:space="preserve">f. Earned Value Management (EVM)
</t>
  </si>
  <si>
    <t xml:space="preserve">(1) Are the EVM data up to date?
</t>
  </si>
  <si>
    <t>software, risk, programmatic</t>
  </si>
  <si>
    <t>technology, software, risk, programmatic</t>
  </si>
  <si>
    <t xml:space="preserve">5. Program Staffing    
</t>
  </si>
  <si>
    <t xml:space="preserve">b.  Are key Government / contractor interfaces identified, and are these consistent with program risks?
</t>
  </si>
  <si>
    <t xml:space="preserve">T&amp;E, software, logistics, risk, technology, programmatic, interoperability </t>
  </si>
  <si>
    <t>T&amp;E, risk, programmatic</t>
  </si>
  <si>
    <r>
      <t xml:space="preserve">T&amp;E, risk, logistics, </t>
    </r>
    <r>
      <rPr>
        <sz val="7"/>
        <rFont val="Arial"/>
        <family val="2"/>
      </rPr>
      <t>programmatic</t>
    </r>
  </si>
  <si>
    <t xml:space="preserve">h. T&amp;E Staffing
</t>
  </si>
  <si>
    <r>
      <t xml:space="preserve">T&amp;E, risk, training, </t>
    </r>
    <r>
      <rPr>
        <sz val="7"/>
        <rFont val="Arial"/>
        <family val="2"/>
      </rPr>
      <t>programmatic</t>
    </r>
  </si>
  <si>
    <r>
      <t xml:space="preserve">T&amp;E, logistics, training, risk,  </t>
    </r>
    <r>
      <rPr>
        <sz val="7"/>
        <rFont val="Arial"/>
        <family val="2"/>
      </rPr>
      <t>programmatic</t>
    </r>
  </si>
  <si>
    <t xml:space="preserve">(1) Is T&amp;E staffing sufficient?
</t>
  </si>
  <si>
    <r>
      <t xml:space="preserve">risk, T&amp;E, logistics, </t>
    </r>
    <r>
      <rPr>
        <sz val="7"/>
        <rFont val="Arial"/>
        <family val="2"/>
      </rPr>
      <t>programmatic</t>
    </r>
  </si>
  <si>
    <t xml:space="preserve">6. Process Review 
</t>
  </si>
  <si>
    <t>technology, risk, logistics, T&amp;E, programmatic</t>
  </si>
  <si>
    <t>T&amp;E, risk, logistics, HSI, programmatic</t>
  </si>
  <si>
    <t>HSI, T&amp;E, logistics, programmatic</t>
  </si>
  <si>
    <t>HSI, T&amp;E, logistics, risk, programmatic</t>
  </si>
  <si>
    <t xml:space="preserve">(a) Has a PESHE been developed that describes the strategy for integrating ESOH considerations into the systems engineering process using the methodologies in the Standard Practice for System Safety, MIL-STD 882D?
</t>
  </si>
  <si>
    <t xml:space="preserve">(b) Has a PESHE been developed that describes the identification of responsibilities for implementing the ESOH strategy?
</t>
  </si>
  <si>
    <t xml:space="preserve">(c) Has a PESHE been developed that describes an approach to identify  then eliminate ESOH hazards?
</t>
  </si>
  <si>
    <t xml:space="preserve">(e) Has a PESHE been developed that describes identification and status of ESOH risks including approval by proper authority for residual ESOH risks (based on DoD policy and MIL-STD 882D)?
</t>
  </si>
  <si>
    <t xml:space="preserve">(f) Has a PESHE been developed that describes the method for tracking progress?
</t>
  </si>
  <si>
    <t xml:space="preserve">(h) Has a PESHE been developed that describes identification of all Hazardous Materials (HAZMAT) and hazardous waste associated with the system and the plan for their demilitarization and disposal?
</t>
  </si>
  <si>
    <t>training, logistics, programmatic</t>
  </si>
  <si>
    <t xml:space="preserve"> risk, T&amp;E, logistics, programmatic</t>
  </si>
  <si>
    <t>risk, HSI, logistics, programmatic</t>
  </si>
  <si>
    <t xml:space="preserve">(7) Is there an HSI IPT and / or an active HSI working group (to include program management, logistics, engineering, other) assigned for this program?
</t>
  </si>
  <si>
    <t xml:space="preserve">risk, programmatic </t>
  </si>
  <si>
    <t>risk,  programmatic</t>
  </si>
  <si>
    <t xml:space="preserve">(2) Is the RM process shared by the Government and contractor team?
</t>
  </si>
  <si>
    <t xml:space="preserve">(3) Does the risk management process properly track all risks on a continuous basis, and provide for update of the mitigation approaches?
</t>
  </si>
  <si>
    <t xml:space="preserve">(a) Have key performance and related support parameters for inclusion in the CDD been identified, and has their basis as design requirements to affect availability, reliability, maintainability, interoperability, manpower, and logistics footprint, and the overall capability of the system to perform and endure in the required mission operational environment for subsequent phases been considered?
</t>
  </si>
  <si>
    <t xml:space="preserve">a. Was a Systems Engineering (SE) knowledgeable chairperson assigned?
</t>
  </si>
  <si>
    <r>
      <t xml:space="preserve">T&amp;E, risk, software, programmatic, </t>
    </r>
    <r>
      <rPr>
        <sz val="7"/>
        <rFont val="Arial"/>
        <family val="2"/>
      </rPr>
      <t>interoperability</t>
    </r>
  </si>
  <si>
    <t xml:space="preserve">(6) Have diagnostics requirements been addressed in system requirements?
</t>
  </si>
  <si>
    <t xml:space="preserve">(b) Is the reliability of identification of COTS / NDI required?
</t>
  </si>
  <si>
    <t xml:space="preserve">(c) Is parts de-rating required for all electronic and electrical components, and are electrical parameters of parts characterized to requirements derived from the DRMP to ensure that all selected parts are reliable for the proposed application?
</t>
  </si>
  <si>
    <t xml:space="preserve">(9) Are serviced readiness improvement program analyses planned?
</t>
  </si>
  <si>
    <t xml:space="preserve">(7) Have maintenance task times, maintenance skill levels, and number of maintenance and support provider personnel required been derived from maintainability?
</t>
  </si>
  <si>
    <t xml:space="preserve">(10) Should planning include development of Joint Mission Essential Tasks Lists (JMETLs) to set priorities for joint exercises?
</t>
  </si>
  <si>
    <t xml:space="preserve">(1) Has a PHS&amp;T plan been developed that identifies the program strategy for safely packaging, handling, storing, and transporting the system as well as any special requirements and interfaces with agencies or DoD components responsible for transporting the system?
</t>
  </si>
  <si>
    <t xml:space="preserve">(10) Have the Technical Data Package (TDP) requirements been identified and documented in the PSP?
</t>
  </si>
  <si>
    <t xml:space="preserve">(d) Has a PESHE been developed that describes implementation control for managing and mitigating ESOH risks where they cannot be avoided?
</t>
  </si>
  <si>
    <t xml:space="preserve">(a) Are berthing spaces for ships (including utilities, dredging, special deck structural requirements for crane loads, and fendering systems) identified?
</t>
  </si>
  <si>
    <t xml:space="preserve">(c) Are support facilities, supply warehouses, transit sheds, maintenance facilities, dry dock capability, and training facilities (for both classrooms and trainers for operational training and maintenance training, including required product / technical data to ensure efficient, effective support of facilities) identified?
</t>
  </si>
  <si>
    <t>risk, software, logistics, programmatic</t>
  </si>
  <si>
    <t>software, risk, logistics, T&amp;E, technology, programmatic, interoperability</t>
  </si>
  <si>
    <t xml:space="preserve">(e)  Has the intended Operational Electromagnetic  Environment (EME), as represented in the MIL-STD-464A, been defined? 
</t>
  </si>
  <si>
    <t>HSI, software, T&amp;E, logistics, programmatic</t>
  </si>
  <si>
    <t xml:space="preserve">(k) Are E3 and spectrum management included in the SOW, CDRLs and CLINES?
</t>
  </si>
  <si>
    <t xml:space="preserve">(13) Have structures requirements been considered?
</t>
  </si>
  <si>
    <t>Level 1, logistics, programmatic, software, risk, PQM, EVM, T&amp;E, HSI, training, technology, interoperability</t>
  </si>
  <si>
    <t>Level 1, T&amp;E, logistics, PQM, HSI, training, risk, software, EVM, technology, programmatic, interoperability</t>
  </si>
  <si>
    <t>Level 1, software, logistics, risk, HSI, PQM, T&amp;E, technology, EVM,  training, programmatic, interoperability</t>
  </si>
  <si>
    <t>Level 1, logistics, PQM, T&amp;E, software, risk, EVM, training, programmatic, interoperability, HSI, technology</t>
  </si>
  <si>
    <t>T&amp;E, HSI, PQM</t>
  </si>
  <si>
    <t>Level 1, software, T&amp;E, EVM, logistics, risk, PQM, training, programmatic, HSI, technology, interoperability</t>
  </si>
  <si>
    <t>T&amp;E, HSI, logistics, PQM, programmatic</t>
  </si>
  <si>
    <t>level 1, training, HSI, technology, risk, PQM, T&amp;E, logistics, software, interoperability, programmatic</t>
  </si>
  <si>
    <t>logistics, T&amp;E, software, PQM, programmatic</t>
  </si>
  <si>
    <t>software, T&amp;E, logistics, HSI, training, PQM, technology, programmatic</t>
  </si>
  <si>
    <t>PQM, logistics</t>
  </si>
  <si>
    <t>Level 1,  software, T&amp;E, logistics, EVM, training, risk, PQM, HSI, technology, programmatic, interoperability</t>
  </si>
  <si>
    <r>
      <t xml:space="preserve">(1) Has </t>
    </r>
    <r>
      <rPr>
        <sz val="10"/>
        <rFont val="Arial"/>
        <family val="2"/>
      </rPr>
      <t>Performance Based Logistics (PBL)</t>
    </r>
    <r>
      <rPr>
        <sz val="10"/>
        <rFont val="Arial"/>
        <family val="0"/>
      </rPr>
      <t xml:space="preserve"> been considered with support strategies consistent with the end-to-end material flow process, from factory to the ultimate customer?
</t>
    </r>
  </si>
  <si>
    <t>7.c(3)</t>
  </si>
  <si>
    <t xml:space="preserve">(3) Have PBL strategies been considered for all support areas (including technical assistance, support equipment, distance support, training, etc.) that incentivize performance, are metrics based, and consider legacy systems and Foreign Military Sales (FMS) participation?
</t>
  </si>
  <si>
    <t xml:space="preserve">(2) Have system level performance metrics been established for the Performance Based Acquisition (PBA) between the warfighter and the program manager?
</t>
  </si>
  <si>
    <t xml:space="preserve">(5) Does material readiness planning and implementation include Lean Six Sigma (L6S) / theory of constraints concepts, Condition Based Maintenance Plus (CBM+) principles, and other systems engineering practices and methodologies throughout the acquisition and sustainment phases?
</t>
  </si>
  <si>
    <t>T&amp;E, risk, logistics, HSI,  programmatic</t>
  </si>
  <si>
    <t xml:space="preserve"> HSI, risk, logistics, programmatic, interoperability</t>
  </si>
  <si>
    <t xml:space="preserve">(15) Has a Training Planning Process Methodology (TRPPM) been conducted?
</t>
  </si>
  <si>
    <t xml:space="preserve">(5)  Have Reliability, Maintainability and Built In Test (BIT) requirements for the overall system been addressed in the system requirements? 
</t>
  </si>
  <si>
    <t xml:space="preserve">(7) Can support for the partitioning rationale be found in the existing architecture documents, and does the architectural development process support early identification and resolution of top level design issues?
</t>
  </si>
  <si>
    <t>8.f(9)(a)</t>
  </si>
  <si>
    <t>8.f(9)(b)</t>
  </si>
  <si>
    <t>8.f(9)(c)</t>
  </si>
  <si>
    <t>8.f(9)(d)</t>
  </si>
  <si>
    <t>8.f(9)(e)</t>
  </si>
  <si>
    <t>8.f(9)(f)</t>
  </si>
  <si>
    <t>8.f(9)(g)</t>
  </si>
  <si>
    <t>8.f(9)(h)</t>
  </si>
  <si>
    <t>8.f(9)(i)</t>
  </si>
  <si>
    <t>8.f(9)(j)</t>
  </si>
  <si>
    <t>8.f(9)(k)</t>
  </si>
  <si>
    <t xml:space="preserve">(b) Have DD1494 form(s) been completed and submitted for all Radio Frequency (RF) spectrum dependent equipment?
</t>
  </si>
  <si>
    <t xml:space="preserve">(c) Have the requirements for electromagnetic spectrum supportability assessment factors been completed and submitted for spectrum supportability approval to support a Milestone (MS) B decision?
</t>
  </si>
  <si>
    <t xml:space="preserve">(d) Has the integrated topside design analysis / study been initiated for adding an antenna or aperture to the ship's topside environment?
</t>
  </si>
  <si>
    <t xml:space="preserve">(11)  Does the design for human system safety (new, baseline, modification) require preliminary hazard analyses, operating and support hazard analyses, safety assessment report analyses, and hazard tracking and risk solution analyses?
</t>
  </si>
  <si>
    <t xml:space="preserve">(a) Has the program developed training systems plans to maximize use of new learning techniques, modeling and simulation technology, embedded training, and instrumentation systems that provide anytime, anyplace training, while reducing the demand on the training establishment?
</t>
  </si>
  <si>
    <t xml:space="preserve">(l) Does HSI analysis address the use of mockups, modeling, and simulation?
</t>
  </si>
  <si>
    <t xml:space="preserve">(n) Does HSI analysis address the workspace environment (heating, cooling, ventilation, illumination, noise, and vibration)?
</t>
  </si>
  <si>
    <t xml:space="preserve">g. Have cost and schedule impacts for supportability and logistics risk mitigation been documented and identified in the LRFS?
</t>
  </si>
  <si>
    <t xml:space="preserve">5. Program Staffing
</t>
  </si>
  <si>
    <t xml:space="preserve">6. Process Review
</t>
  </si>
  <si>
    <t xml:space="preserve">(1) Have the types of facilities and infrastructure required to support and sustain the new or modified system been identified?
</t>
  </si>
  <si>
    <t xml:space="preserve">(4) Are facilities and infrastructure support requirements documented in the Facilities Management Plan (FMP)?
</t>
  </si>
  <si>
    <t xml:space="preserve">(5) Is there a facilities requirements document and a schedule to conduct site surveys?
</t>
  </si>
  <si>
    <t xml:space="preserve">(b) Has privatization (Government buys services and relinquishes all interest including real estate and personal property) been considered?
</t>
  </si>
  <si>
    <t xml:space="preserve">(d) Has repair / renovation / conversion of existing assets to satisfy requirements been considered?
</t>
  </si>
  <si>
    <t xml:space="preserve">(e) Has new construction to provide required capability been considered?
</t>
  </si>
  <si>
    <t xml:space="preserve">(9) Will funding be sufficient to allow all aspects of the HSI plan to be implemented in this phase and any future acquisition phase for this program?
</t>
  </si>
  <si>
    <t xml:space="preserve">(3) Are logistics parameters and tests included in the TEMP?
</t>
  </si>
  <si>
    <t xml:space="preserve">(4) Has the Ao portion of test plans been defined or updated for this phase of the program?
</t>
  </si>
  <si>
    <t xml:space="preserve">(5) Are T&amp;E personnel involved in the requirements development to ensure testability?
</t>
  </si>
  <si>
    <t xml:space="preserve">(6)  Are HSI metrics incorporated into the program's T&amp;E activities?
</t>
  </si>
  <si>
    <t xml:space="preserve">(8) Have appropriate modeling and simulation tools been identified?
</t>
  </si>
  <si>
    <t xml:space="preserve">(9) Has contractor submitted a detailed T&amp;E strategy as part of contract deliverables?
</t>
  </si>
  <si>
    <t xml:space="preserve">(2) Are support related performance and acceptance criteria developed for demonstration during planned testing and / or modeling and simulation? 
</t>
  </si>
  <si>
    <r>
      <t>e. Has the program team accessed and applied knowledge management</t>
    </r>
    <r>
      <rPr>
        <b/>
        <sz val="10"/>
        <rFont val="Arial"/>
        <family val="2"/>
      </rPr>
      <t xml:space="preserve"> </t>
    </r>
    <r>
      <rPr>
        <sz val="10"/>
        <rFont val="Arial"/>
        <family val="2"/>
      </rPr>
      <t xml:space="preserve">lessons learned?
</t>
    </r>
  </si>
  <si>
    <r>
      <t>(1) What rate of "cannibalization" will be allowed in analyzing A</t>
    </r>
    <r>
      <rPr>
        <vertAlign val="subscript"/>
        <sz val="10"/>
        <rFont val="Arial"/>
        <family val="2"/>
      </rPr>
      <t>o</t>
    </r>
    <r>
      <rPr>
        <sz val="10"/>
        <rFont val="Arial"/>
        <family val="2"/>
      </rPr>
      <t xml:space="preserve"> for this program?
</t>
    </r>
  </si>
  <si>
    <t xml:space="preserve">(4) Has the user been briefed and accepted the systems support to this aspect of analysis?
</t>
  </si>
  <si>
    <t xml:space="preserve">(2) Has the system analysis been updated for this phase of the program?
</t>
  </si>
  <si>
    <r>
      <t>(1) Have the A</t>
    </r>
    <r>
      <rPr>
        <vertAlign val="subscript"/>
        <sz val="10"/>
        <rFont val="Arial"/>
        <family val="2"/>
      </rPr>
      <t>o</t>
    </r>
    <r>
      <rPr>
        <sz val="10"/>
        <rFont val="Arial"/>
        <family val="2"/>
      </rPr>
      <t xml:space="preserve"> related objectives and thresholds been defined?
</t>
    </r>
  </si>
  <si>
    <t xml:space="preserve">(4) Is there any need to re-baseline the program objectives and thresholds using Cost as an Independent Variable (CAIV) guidelines?
</t>
  </si>
  <si>
    <r>
      <t>b. How has risk analysis been incorporated in to A</t>
    </r>
    <r>
      <rPr>
        <vertAlign val="subscript"/>
        <sz val="10"/>
        <rFont val="Arial"/>
        <family val="2"/>
      </rPr>
      <t>o</t>
    </r>
    <r>
      <rPr>
        <sz val="10"/>
        <rFont val="Arial"/>
        <family val="2"/>
      </rPr>
      <t xml:space="preserve"> analysis?
</t>
    </r>
  </si>
  <si>
    <r>
      <t>r. Has the A</t>
    </r>
    <r>
      <rPr>
        <vertAlign val="subscript"/>
        <sz val="10"/>
        <rFont val="Arial"/>
        <family val="2"/>
      </rPr>
      <t>o</t>
    </r>
    <r>
      <rPr>
        <sz val="10"/>
        <rFont val="Arial"/>
        <family val="2"/>
      </rPr>
      <t xml:space="preserve"> portion of the APB been defined or updated for this phase of the program?
</t>
    </r>
  </si>
  <si>
    <r>
      <t>s. Has the A</t>
    </r>
    <r>
      <rPr>
        <vertAlign val="subscript"/>
        <sz val="10"/>
        <rFont val="Arial"/>
        <family val="2"/>
      </rPr>
      <t>o</t>
    </r>
    <r>
      <rPr>
        <sz val="10"/>
        <rFont val="Arial"/>
        <family val="2"/>
      </rPr>
      <t xml:space="preserve"> related portion of exit criteria (in terms of CAIV objectives)?
</t>
    </r>
  </si>
  <si>
    <r>
      <t>t. Is there any way to make A</t>
    </r>
    <r>
      <rPr>
        <vertAlign val="subscript"/>
        <sz val="10"/>
        <rFont val="Arial"/>
        <family val="2"/>
      </rPr>
      <t>o</t>
    </r>
    <r>
      <rPr>
        <sz val="10"/>
        <rFont val="Arial"/>
        <family val="2"/>
      </rPr>
      <t xml:space="preserve"> analysis more accurate for this program at this time?
</t>
    </r>
  </si>
  <si>
    <r>
      <t>u. Have other program planning documents been updated to include A</t>
    </r>
    <r>
      <rPr>
        <vertAlign val="subscript"/>
        <sz val="10"/>
        <rFont val="Arial"/>
        <family val="2"/>
      </rPr>
      <t>o</t>
    </r>
    <r>
      <rPr>
        <sz val="10"/>
        <rFont val="Arial"/>
        <family val="2"/>
      </rPr>
      <t xml:space="preserve"> related information appropriate for this phase, and what are they? 
</t>
    </r>
  </si>
  <si>
    <t xml:space="preserve">b. Verification Costing
</t>
  </si>
  <si>
    <r>
      <t>(1) Has the program team identified a single or a family of models for conducting A</t>
    </r>
    <r>
      <rPr>
        <vertAlign val="subscript"/>
        <sz val="10"/>
        <rFont val="Arial"/>
        <family val="2"/>
      </rPr>
      <t>o</t>
    </r>
    <r>
      <rPr>
        <sz val="10"/>
        <rFont val="Arial"/>
        <family val="2"/>
      </rPr>
      <t xml:space="preserve"> analysis?
</t>
    </r>
  </si>
  <si>
    <r>
      <t>d. What are the definitive references for the program methodology for A</t>
    </r>
    <r>
      <rPr>
        <vertAlign val="subscript"/>
        <sz val="10"/>
        <rFont val="Arial"/>
        <family val="2"/>
      </rPr>
      <t>o</t>
    </r>
    <r>
      <rPr>
        <sz val="10"/>
        <rFont val="Arial"/>
        <family val="2"/>
      </rPr>
      <t xml:space="preserve">, and where is the method described?  
</t>
    </r>
  </si>
  <si>
    <r>
      <t>a. Has the program identified and documented a standard methodology for conducting A</t>
    </r>
    <r>
      <rPr>
        <vertAlign val="subscript"/>
        <sz val="10"/>
        <rFont val="Arial"/>
        <family val="2"/>
      </rPr>
      <t>o</t>
    </r>
    <r>
      <rPr>
        <sz val="10"/>
        <rFont val="Arial"/>
        <family val="2"/>
      </rPr>
      <t xml:space="preserve"> analysis?
</t>
    </r>
  </si>
  <si>
    <r>
      <t>(2)  Has the A</t>
    </r>
    <r>
      <rPr>
        <vertAlign val="subscript"/>
        <sz val="10"/>
        <rFont val="Arial"/>
        <family val="2"/>
      </rPr>
      <t>o</t>
    </r>
    <r>
      <rPr>
        <sz val="10"/>
        <rFont val="Arial"/>
        <family val="2"/>
      </rPr>
      <t xml:space="preserve"> portion of test plans been defined or updated for this phase of the program?
</t>
    </r>
  </si>
  <si>
    <t xml:space="preserve">(2) Are the costs for Commercial Off-The-Shelf (COTS) / Government Off-The-Shelf (GOTS) / Non-developmental Item (NDI) known, and are they realistic?
</t>
  </si>
  <si>
    <t xml:space="preserve">(20) Are Built In Test (BIT) and onboard diagnostics requirements adequately specified in the system specification and TEMP?
</t>
  </si>
  <si>
    <t xml:space="preserve">a.  Have risk items in the system requirements been defined and analyzed?
</t>
  </si>
  <si>
    <t xml:space="preserve">(c) Does the NEPA compliance schedule include planning basing, training, and home porting locations?
</t>
  </si>
  <si>
    <t xml:space="preserve">(13) Will the maintenance plan define specific criteria for repair and maintenance for all applicable maintenance levels in terms of time, accuracy, repair levels, BIT, testability, reliability, maintainability, nuclear hardening, support equipment requirements (including automatic test equipment), manpower skills, knowledge and abilities and facility requirements for peacetime and wartime environments?
</t>
  </si>
  <si>
    <t xml:space="preserve">(6) Have maintenance task times, maintenance skill levels, and number of maintenance and support provider personnel required been derived from reliability?
</t>
  </si>
  <si>
    <t xml:space="preserve">(8) Have maintenance task times, maintenance skill levels, and number of maintenance and support provider personnel required been derived from availability?
</t>
  </si>
  <si>
    <t xml:space="preserve">(9) Does planning integrate manpower, personnel, and training, and does it considers the objectives identified in Sea Warrior, Total Force Strategy, and Integrated Logistics Environment (ILE) (or other ongoing initiatives)?  
</t>
  </si>
  <si>
    <t xml:space="preserve">(5) Is logistics product technical data for new systems received, managed, and stored in FAM approved applications and or systems?
</t>
  </si>
  <si>
    <t xml:space="preserve">(8) Are electronic data interchange, on-line access, and automation issues addressed starting with development of the information exchange requirements and continuing through the program life cycle?
</t>
  </si>
  <si>
    <t xml:space="preserve">(12) Has the potential effect on technical manual and engineering drawing development been considered and mitigated if commercial items are being procured?
</t>
  </si>
  <si>
    <t xml:space="preserve">(7) Are funding shortfalls and impacts identified, prioritized, fully documented and addressed to the program manager and resource sponsor?
</t>
  </si>
  <si>
    <t xml:space="preserve">(10) Are LRFS numbers and dollars traceable to appropriate budget exhibits?
</t>
  </si>
  <si>
    <t>7.d(8)</t>
  </si>
  <si>
    <t>7.d(12)</t>
  </si>
  <si>
    <t>7.d(10)</t>
  </si>
  <si>
    <t>7.d(13)</t>
  </si>
  <si>
    <t xml:space="preserve">(12) Has the LRFS been staffed and approved?
</t>
  </si>
  <si>
    <t xml:space="preserve">(1) Have all logistics requirements been considered in system requirements?
</t>
  </si>
  <si>
    <r>
      <t>(2) Have logistics support planning documents been updated to include A</t>
    </r>
    <r>
      <rPr>
        <vertAlign val="subscript"/>
        <sz val="10"/>
        <rFont val="Arial"/>
        <family val="2"/>
      </rPr>
      <t>o</t>
    </r>
    <r>
      <rPr>
        <sz val="10"/>
        <rFont val="Arial"/>
        <family val="0"/>
      </rPr>
      <t xml:space="preserve"> related information appropriate for this phase?
</t>
    </r>
  </si>
  <si>
    <r>
      <t>(3</t>
    </r>
    <r>
      <rPr>
        <sz val="10"/>
        <rFont val="Arial"/>
        <family val="2"/>
      </rPr>
      <t xml:space="preserve">) Have the support cost drivers been identified?
</t>
    </r>
  </si>
  <si>
    <t xml:space="preserve">(4) Has supportability been considered in system requirements?
</t>
  </si>
  <si>
    <t xml:space="preserve">(8) Are RMA / testability measures (e.g., Ao, Mean Time Between Failure (MTBF), Mean Time To Repair (MTTR) and Mean Logistics Delay Time (MLDT), Fault Detection, Fault Isolation and False Alarm) defined in quantifiable and measurable terms in the CDD?
</t>
  </si>
  <si>
    <t xml:space="preserve">(11) Are reliability and maintainability requirements adequately specified in the system specification and the TEMP?
</t>
  </si>
  <si>
    <t xml:space="preserve">(12) Do DT and OT agree on test methodology for reliability and maintainability requirements?
</t>
  </si>
  <si>
    <t>3.f(1)</t>
  </si>
  <si>
    <t>3.h</t>
  </si>
  <si>
    <t>T&amp;E, programmatic</t>
  </si>
  <si>
    <t>4.a(1)</t>
  </si>
  <si>
    <t>4.a(2)</t>
  </si>
  <si>
    <t xml:space="preserve">b. Has the Cost Analysis Requirements Description (CARD) been developed, and is it consistent with the system specification and latest estimates of costs?
</t>
  </si>
  <si>
    <t>4.f(1)</t>
  </si>
  <si>
    <t>4.f(2)</t>
  </si>
  <si>
    <t>4.f(3)</t>
  </si>
  <si>
    <t>4.f(4)</t>
  </si>
  <si>
    <t>4.f(5)</t>
  </si>
  <si>
    <t>4.h(1)</t>
  </si>
  <si>
    <t>5.d</t>
  </si>
  <si>
    <t xml:space="preserve">(18) Will contingencies for system selection or RMA supportability design changes be considered when preliminary RMA thresholds are deemed unachievable?
</t>
  </si>
  <si>
    <t>7.e(22)</t>
  </si>
  <si>
    <t xml:space="preserve">(d) Are highly integrated parts used to reduce the number of individual discrete parts and chips?
</t>
  </si>
  <si>
    <t xml:space="preserve">(e) Are highly integrated parts used to reduce the number of interconnections?
</t>
  </si>
  <si>
    <t xml:space="preserve">(f) Are highly integrated parts used to reduce the size, power consumption, and cooling requirements?
</t>
  </si>
  <si>
    <t xml:space="preserve">(g) Are highly integrated parts used to reduce the failure rates?
</t>
  </si>
  <si>
    <r>
      <t>(10) Has the maintenance concept been updated to include A</t>
    </r>
    <r>
      <rPr>
        <vertAlign val="subscript"/>
        <sz val="10"/>
        <rFont val="Arial"/>
        <family val="2"/>
      </rPr>
      <t>o</t>
    </r>
    <r>
      <rPr>
        <sz val="10"/>
        <rFont val="Arial"/>
        <family val="2"/>
      </rPr>
      <t xml:space="preserve"> related information appropriate for this phase?
</t>
    </r>
  </si>
  <si>
    <t xml:space="preserve">(1) Have the environmental and physical constraints, such as size, weight, power, temperatures and interfaces been factored into support equipment design? 
</t>
  </si>
  <si>
    <t>8.h(2)</t>
  </si>
  <si>
    <t>T&amp;E, HSI, logistics</t>
  </si>
  <si>
    <t>8.h(3)</t>
  </si>
  <si>
    <t>HSI, logistics, programmatic</t>
  </si>
  <si>
    <t>12.n</t>
  </si>
  <si>
    <t xml:space="preserve">o.  Does the status of the technical effort indicate contract compliance?
</t>
  </si>
  <si>
    <t>12.o</t>
  </si>
  <si>
    <t>12.p</t>
  </si>
  <si>
    <t>12.q</t>
  </si>
  <si>
    <t>12.r</t>
  </si>
  <si>
    <t>12.s</t>
  </si>
  <si>
    <t>12.t</t>
  </si>
  <si>
    <t>12.u</t>
  </si>
  <si>
    <t>7.p</t>
  </si>
  <si>
    <t>6.a(1)</t>
  </si>
  <si>
    <t>6.a(2)</t>
  </si>
  <si>
    <t>6.a(3)</t>
  </si>
  <si>
    <t>6.b(1)</t>
  </si>
  <si>
    <t>6.b(2)</t>
  </si>
  <si>
    <t>6.b(3)</t>
  </si>
  <si>
    <t>6.d(1)</t>
  </si>
  <si>
    <t>6.d(2)</t>
  </si>
  <si>
    <t>7.m(6)</t>
  </si>
  <si>
    <t>8.d</t>
  </si>
  <si>
    <t>8.e</t>
  </si>
  <si>
    <t>8.f</t>
  </si>
  <si>
    <t>8.g</t>
  </si>
  <si>
    <t>8.h</t>
  </si>
  <si>
    <t>8.h(1)</t>
  </si>
  <si>
    <t>7.b(1)</t>
  </si>
  <si>
    <t>7.b(2)</t>
  </si>
  <si>
    <t>8.f(1)</t>
  </si>
  <si>
    <t>8.f(2)</t>
  </si>
  <si>
    <t>8.f(3)</t>
  </si>
  <si>
    <t xml:space="preserve">c. Is the methodology consistent with best commercial practices and within the budget and programmatic limitations?
</t>
  </si>
  <si>
    <t>7.o(3)</t>
  </si>
  <si>
    <t>7.o(4)</t>
  </si>
  <si>
    <t>7.o(5)</t>
  </si>
  <si>
    <t>7.o(6)</t>
  </si>
  <si>
    <t>7.o(7)</t>
  </si>
  <si>
    <t>7.o(8)</t>
  </si>
  <si>
    <t>7.q</t>
  </si>
  <si>
    <t>8.b(1)</t>
  </si>
  <si>
    <t>8.b(2)</t>
  </si>
  <si>
    <t>8.b(3)</t>
  </si>
  <si>
    <t>8.c(1)</t>
  </si>
  <si>
    <t>8.c(2)</t>
  </si>
  <si>
    <t>8.c(3)</t>
  </si>
  <si>
    <t>8.c(4)</t>
  </si>
  <si>
    <t>8.d(1)</t>
  </si>
  <si>
    <t>8.d(2)</t>
  </si>
  <si>
    <t>8.d(3)</t>
  </si>
  <si>
    <t>8.d(4)</t>
  </si>
  <si>
    <t>7.k(1)</t>
  </si>
  <si>
    <t>7.e(3)</t>
  </si>
  <si>
    <t>programmatic</t>
  </si>
  <si>
    <t>programmatic, software</t>
  </si>
  <si>
    <t>programmatic, technology</t>
  </si>
  <si>
    <t>software, programmatic</t>
  </si>
  <si>
    <t>programmatic, HSI</t>
  </si>
  <si>
    <t>risk, technology, programmatic</t>
  </si>
  <si>
    <t>1.e</t>
  </si>
  <si>
    <t>programmatic, logistics, HSI</t>
  </si>
  <si>
    <t>6.d(3)</t>
  </si>
  <si>
    <t>6.d(4)</t>
  </si>
  <si>
    <t>7.m(1)</t>
  </si>
  <si>
    <t>3.f</t>
  </si>
  <si>
    <t>7.a(1)</t>
  </si>
  <si>
    <t>7.a(3)</t>
  </si>
  <si>
    <t>7.c(1)</t>
  </si>
  <si>
    <t>3.g</t>
  </si>
  <si>
    <t>7.d</t>
  </si>
  <si>
    <t>7.e</t>
  </si>
  <si>
    <t>12.a</t>
  </si>
  <si>
    <t>12.b</t>
  </si>
  <si>
    <t>12.c</t>
  </si>
  <si>
    <t>Technical Discipline</t>
  </si>
  <si>
    <t>4.d</t>
  </si>
  <si>
    <t>3.a</t>
  </si>
  <si>
    <t>6.c(1)</t>
  </si>
  <si>
    <t>6.c(2)</t>
  </si>
  <si>
    <t>6.c(3)</t>
  </si>
  <si>
    <t>6.c(4)</t>
  </si>
  <si>
    <t>6.c(5)</t>
  </si>
  <si>
    <t>6.c(6)</t>
  </si>
  <si>
    <t>6.c(7)</t>
  </si>
  <si>
    <t>6.e</t>
  </si>
  <si>
    <t>7.a(1)(c)</t>
  </si>
  <si>
    <t>7.a(1)(d)</t>
  </si>
  <si>
    <t>8.d(5)</t>
  </si>
  <si>
    <t>8.d(6)</t>
  </si>
  <si>
    <t>8.d(7)</t>
  </si>
  <si>
    <t>8.f(4)</t>
  </si>
  <si>
    <t>8.f(5)</t>
  </si>
  <si>
    <t>8.f(6)</t>
  </si>
  <si>
    <t>8.f(7)</t>
  </si>
  <si>
    <t>8.f(8)</t>
  </si>
  <si>
    <t xml:space="preserve">(5) Have all applicable requirements documents (i.e. Global Information Grid (GIG), Theater, Air, and Missile Defense (TAMD), etc.) been identified?  
</t>
  </si>
  <si>
    <t xml:space="preserve">(h) Does the program schedule allow adequate time between prototyping and first flight to conduct flight worthiness EMI testing?
</t>
  </si>
  <si>
    <t xml:space="preserve">(i) Does the program schedule allow adequate time to correct EMI deficiencies prior to production start?
</t>
  </si>
  <si>
    <t>8.f(9)</t>
  </si>
  <si>
    <t>8.f(10)</t>
  </si>
  <si>
    <t>8.f(11)</t>
  </si>
  <si>
    <t>8.f(12)</t>
  </si>
  <si>
    <t>8.f(13)</t>
  </si>
  <si>
    <t>8.f(14)</t>
  </si>
  <si>
    <t>9.f</t>
  </si>
  <si>
    <t xml:space="preserve">(2) Have potential PHS&amp;T related problems been identified, and are risk mitigation plans in place?
</t>
  </si>
  <si>
    <t xml:space="preserve">(2) Has a product technical data Concept of Operations (CONOPS) for acquiring and using digital product and technical data been developed and maintained throughout the system life cycle?
</t>
  </si>
  <si>
    <t>7.q(6)</t>
  </si>
  <si>
    <t>7.q(6)(a)</t>
  </si>
  <si>
    <t>7.q(6)(b)</t>
  </si>
  <si>
    <t>7.q(6)(c)</t>
  </si>
  <si>
    <t>7.q(7)</t>
  </si>
  <si>
    <t>7.q(8)</t>
  </si>
  <si>
    <t>7.q(9)</t>
  </si>
  <si>
    <t xml:space="preserve">(14) Does the design for materials (new, baseline, modification) require preliminary hazard analyses, operating and support hazard analyses, safety assessment report analyses, and hazard tracking and risk solution analyses?
</t>
  </si>
  <si>
    <t>8.f(15)(a)</t>
  </si>
  <si>
    <r>
      <t>8.f(15)(a)(</t>
    </r>
    <r>
      <rPr>
        <sz val="7"/>
        <rFont val="Terminal"/>
        <family val="3"/>
      </rPr>
      <t>I</t>
    </r>
    <r>
      <rPr>
        <sz val="7"/>
        <rFont val="Arial"/>
        <family val="2"/>
      </rPr>
      <t>)</t>
    </r>
  </si>
  <si>
    <r>
      <t>8.f(15)(a)(</t>
    </r>
    <r>
      <rPr>
        <sz val="7"/>
        <rFont val="Terminal"/>
        <family val="3"/>
      </rPr>
      <t>II</t>
    </r>
    <r>
      <rPr>
        <sz val="7"/>
        <rFont val="Arial"/>
        <family val="2"/>
      </rPr>
      <t>)</t>
    </r>
  </si>
  <si>
    <t>8.f(15)(b)</t>
  </si>
  <si>
    <t>8.f(15)(c)</t>
  </si>
  <si>
    <t>8.f(15)(d)</t>
  </si>
  <si>
    <t>8.b(15)(e)</t>
  </si>
  <si>
    <t>8.f(15)(f)</t>
  </si>
  <si>
    <t>8.f(15)(g)</t>
  </si>
  <si>
    <t>8.f(15)(h)</t>
  </si>
  <si>
    <t>8.f(15)(i)</t>
  </si>
  <si>
    <t>8.f(15)(j)</t>
  </si>
  <si>
    <t>8.f(15)(k)</t>
  </si>
  <si>
    <t>8.f(15)(l)</t>
  </si>
  <si>
    <t>8.f(15)(m)</t>
  </si>
  <si>
    <t>8.f(15)(n)</t>
  </si>
  <si>
    <t>8.f(15)(o)</t>
  </si>
  <si>
    <t>8.f(15)(p)</t>
  </si>
  <si>
    <t>8.f(15)(q)</t>
  </si>
  <si>
    <t>8.f(15)(r)</t>
  </si>
  <si>
    <t>8.f(15)(s)</t>
  </si>
  <si>
    <t>8.f(15)(t)</t>
  </si>
  <si>
    <t>8.f(15)(u)</t>
  </si>
  <si>
    <t>8.f(15)(v)</t>
  </si>
  <si>
    <t xml:space="preserve">(16) Has the quality of life been considered in the system requirements?
</t>
  </si>
  <si>
    <t xml:space="preserve">(17) Is there sufficient functional detail to enable detailed design (i.e. development of program performance specifications) for computer and software CIs to perform coding?
</t>
  </si>
  <si>
    <t>8.f(17)</t>
  </si>
  <si>
    <t>8.f(17)(a)</t>
  </si>
  <si>
    <t>8.f(17)(b)</t>
  </si>
  <si>
    <t>8.f(17)(c)</t>
  </si>
  <si>
    <t>8.f(18)</t>
  </si>
  <si>
    <t xml:space="preserve">(18) Does the program provide adequate schedule and resources to conduct antenna  performance, and corrective measures?
</t>
  </si>
  <si>
    <t>10.a(10)</t>
  </si>
  <si>
    <t xml:space="preserve">(6) Is the System Operational Effectiveness (SOE) model described in the SEP?
</t>
  </si>
  <si>
    <t xml:space="preserve">(b) Does projected TEMP approval date support acquisition milestone?
</t>
  </si>
  <si>
    <t xml:space="preserve">e. Is the program using an effective Integrated Data Environment (IDE) to store data?
</t>
  </si>
  <si>
    <t xml:space="preserve">a. Has an Alternative Systems Review (ASR) been successfully completed?
</t>
  </si>
  <si>
    <t xml:space="preserve">9. Technology Development
</t>
  </si>
  <si>
    <r>
      <t>SAVING THE CHECKLIST:</t>
    </r>
    <r>
      <rPr>
        <sz val="8.5"/>
        <rFont val="Arial"/>
        <family val="2"/>
      </rPr>
      <t xml:space="preserve"> Save the completed checklist in a new file with a unique name such as "UAV SRR 9May07ajo".
</t>
    </r>
  </si>
  <si>
    <t>T&amp;E, risk, logistics, programmatic</t>
  </si>
  <si>
    <t xml:space="preserve">HSI, training, logistics, programmatic </t>
  </si>
  <si>
    <t>training, T&amp;E, logistics, HSI, programmatic</t>
  </si>
  <si>
    <t>logistics, HSI, training, programmatic</t>
  </si>
  <si>
    <t>training, HSI, logistics, risk, programmatic</t>
  </si>
  <si>
    <t>HSI, training, logistics, programmatic</t>
  </si>
  <si>
    <t>software, logistics, programmatic</t>
  </si>
  <si>
    <t>software, risk, logistics, programmatic</t>
  </si>
  <si>
    <t>software, logistics, technology, programmatic</t>
  </si>
  <si>
    <t>software, risk, technology, logistics, programmatic</t>
  </si>
  <si>
    <t>software, HSI, logistics, technology, programmatic</t>
  </si>
  <si>
    <t>software, risk, logistics, technology, programmatic</t>
  </si>
  <si>
    <t>T&amp;E, HSI, logistics, programmatic, interoperability</t>
  </si>
  <si>
    <t xml:space="preserve">(b) Are parking aprons and hangar space for aircraft identified?
</t>
  </si>
  <si>
    <t xml:space="preserve">(a) Has outsourcing (contractor operates Government owned) been considered?
</t>
  </si>
  <si>
    <t>HSI, software, logistics, programmatic, interoperability</t>
  </si>
  <si>
    <t>risk, software, logistics, programmatic, interoperability</t>
  </si>
  <si>
    <t>software, T&amp;E, logistics, programmatic</t>
  </si>
  <si>
    <t>HSI, logistics, technology, programmatic, interoperability</t>
  </si>
  <si>
    <t>logistics, HSI, technology, programmatic, interoperability</t>
  </si>
  <si>
    <t>software, T&amp;E, technology, programmatic, interoperability</t>
  </si>
  <si>
    <t>logistics, HSI, software, T&amp;E, technology, programmatic, interoperability</t>
  </si>
  <si>
    <t xml:space="preserve">n.  Did the Technology Development (TD) work effort sufficiently reduce development risks?
</t>
  </si>
  <si>
    <t xml:space="preserve">k. Is the program Non-Recurring Engineering (NRE) executable within the existing budget?
</t>
  </si>
  <si>
    <t xml:space="preserve">(1) Is the latest revised estimate of each KPP in accordance with the Acquisition Program Baseline (APB)? 
</t>
  </si>
  <si>
    <t xml:space="preserve">Program Risk Assessment Checklist   </t>
  </si>
  <si>
    <t xml:space="preserve">d. Product Support Budgeting and Funding
</t>
  </si>
  <si>
    <t xml:space="preserve">(1) Are logistics funding requirements developed using accepted cost estimating methodologies?
</t>
  </si>
  <si>
    <t xml:space="preserve">(d) Has the development of operating and support reliability objectives and their corresponding benefits and resource requirements been initiated?
</t>
  </si>
  <si>
    <t>7.f(5)</t>
  </si>
  <si>
    <t>7.f(6)</t>
  </si>
  <si>
    <t>7.f(7)</t>
  </si>
  <si>
    <t>7.f(8)</t>
  </si>
  <si>
    <t>7.f(9)</t>
  </si>
  <si>
    <t>7.f(10)</t>
  </si>
  <si>
    <t>7.f(11)</t>
  </si>
  <si>
    <t>7.f(12)</t>
  </si>
  <si>
    <t>7.f(13)</t>
  </si>
  <si>
    <t>7.f(14)</t>
  </si>
  <si>
    <t>7.f(15)</t>
  </si>
  <si>
    <t>6.a(4)</t>
  </si>
  <si>
    <t>7.h</t>
  </si>
  <si>
    <t>6.f</t>
  </si>
  <si>
    <t>7.h(1)</t>
  </si>
  <si>
    <t xml:space="preserve">1.a </t>
  </si>
  <si>
    <t xml:space="preserve">d. Have all prior logistics review RFAs been properly dispositioned, and closed?
</t>
  </si>
  <si>
    <t>Special
Interest</t>
  </si>
  <si>
    <t>5.h(1)</t>
  </si>
  <si>
    <t>5.h(2)</t>
  </si>
  <si>
    <r>
      <t>T&amp;E</t>
    </r>
    <r>
      <rPr>
        <sz val="7"/>
        <rFont val="Arial"/>
        <family val="0"/>
      </rPr>
      <t>, programmatic</t>
    </r>
  </si>
  <si>
    <t>5.h(3)</t>
  </si>
  <si>
    <t>5.h(4)</t>
  </si>
  <si>
    <t xml:space="preserve">7.a </t>
  </si>
  <si>
    <t>7.d(9)</t>
  </si>
  <si>
    <t>7.d(11)</t>
  </si>
  <si>
    <t xml:space="preserve">(1) Has a computer and software security plan, including safety, been developed?
</t>
  </si>
  <si>
    <t>3.d</t>
  </si>
  <si>
    <t>3.e</t>
  </si>
  <si>
    <t>10.a</t>
  </si>
  <si>
    <t>10.b</t>
  </si>
  <si>
    <t>11.b</t>
  </si>
  <si>
    <t>11.c</t>
  </si>
  <si>
    <t>4.a</t>
  </si>
  <si>
    <t>4.b</t>
  </si>
  <si>
    <t>4.c</t>
  </si>
  <si>
    <t>11.i</t>
  </si>
  <si>
    <t>7.f</t>
  </si>
  <si>
    <t>7.f(1)</t>
  </si>
  <si>
    <t>7.f(2)</t>
  </si>
  <si>
    <t>7.f(3)</t>
  </si>
  <si>
    <t>7.f(4)</t>
  </si>
  <si>
    <t>2.h</t>
  </si>
  <si>
    <t>7.h(2)</t>
  </si>
  <si>
    <t>7.m(5)</t>
  </si>
  <si>
    <t>7.o</t>
  </si>
  <si>
    <t>7.o(1)</t>
  </si>
  <si>
    <t>7.o(2)</t>
  </si>
  <si>
    <t>1.b</t>
  </si>
  <si>
    <t>1.c</t>
  </si>
  <si>
    <t>1.d</t>
  </si>
  <si>
    <t>2.a</t>
  </si>
  <si>
    <t>2.b</t>
  </si>
  <si>
    <t>2.c</t>
  </si>
  <si>
    <t>2.d</t>
  </si>
  <si>
    <t>2.e</t>
  </si>
  <si>
    <t>7.m(2)</t>
  </si>
  <si>
    <t>7.m(3)</t>
  </si>
  <si>
    <t>7.m(4)</t>
  </si>
  <si>
    <t>7.o(9)</t>
  </si>
  <si>
    <t>10.c(1)</t>
  </si>
  <si>
    <t xml:space="preserve">(e) Do the DT and OT test events in the TEMP reflect planned system maturity?
</t>
  </si>
  <si>
    <t xml:space="preserve">c. Will Early Operational Assessments (EOAs) / Operational Assessments (OAs) be conducted in the test program?
</t>
  </si>
  <si>
    <t>3.f(2)</t>
  </si>
  <si>
    <t xml:space="preserve">(2) Are system and software critical path drivers being tracked?
</t>
  </si>
  <si>
    <t xml:space="preserve">h. Is there adequate time allotted in the program schedule for software design, implementation, and testing (unit, integrated units, system integration, regression, etc.) based on the latest revised software estimates?
</t>
  </si>
  <si>
    <t xml:space="preserve">Total:    </t>
  </si>
  <si>
    <t>T&amp;E, risk, programmatic, interoperability</t>
  </si>
  <si>
    <t xml:space="preserve">(1) Has the system ISP been approved? 
</t>
  </si>
  <si>
    <t xml:space="preserve">(2) Are the architecture products developed for the ISP Core Architecture Data Model (CADM) compliant?
</t>
  </si>
  <si>
    <t xml:space="preserve">(3) Have the architecture products been delivered?
</t>
  </si>
  <si>
    <t xml:space="preserve">1. Timing / Entry Criteria
</t>
  </si>
  <si>
    <t xml:space="preserve">b. Is the program ready to conduct System Requirements Review (SRR) based upon satisfying SRR entry criteria vice a pre-determined schedule date?
</t>
  </si>
  <si>
    <t xml:space="preserve">(2) Is the EVM baseline being used as a program execution tool (i.e. by management and at the working level)?
</t>
  </si>
  <si>
    <t xml:space="preserve">(3)  Are the work packages based on earned value vice level of effort?
</t>
  </si>
  <si>
    <t xml:space="preserve">(5) Are the EVM data being used to adjust program resources to address risk issues?
</t>
  </si>
  <si>
    <t xml:space="preserve">(4) Are the EVM data consistent with known technical risks and challenges in the program? 
</t>
  </si>
  <si>
    <t>4.h(2)</t>
  </si>
  <si>
    <t xml:space="preserve">(1) Are software cost metrics, particularly cost based on sizing and staff, known for each software element of the system concept?
</t>
  </si>
  <si>
    <t>5.d(2)</t>
  </si>
  <si>
    <t>T&amp;E, risk, logistics,  software, HSI, programmatic</t>
  </si>
  <si>
    <t>T&amp;E, HSI, logistics, programmatic</t>
  </si>
  <si>
    <t>T&amp;E, risk, technology, programmatic, interoperability</t>
  </si>
  <si>
    <t>software, T&amp;E, programmatic</t>
  </si>
  <si>
    <t xml:space="preserve">software, risk, programmatic </t>
  </si>
  <si>
    <t xml:space="preserve">(7)  Is the interoperability KPP testing planned and resources identified?
</t>
  </si>
  <si>
    <t>software,  risk, programmatic</t>
  </si>
  <si>
    <t>HSI, risk, logistics, programmatic</t>
  </si>
  <si>
    <t>logistics, HSI, programmatic</t>
  </si>
  <si>
    <t xml:space="preserve">(4) Is a comprehensive logistics plan developed, documented, and implemented?
</t>
  </si>
  <si>
    <t xml:space="preserve">c. Is the risk assessment process tightly coupled with the technical effort and reflective of the technical risks inherent in the system requirements?
</t>
  </si>
  <si>
    <t xml:space="preserve">d. Has the risk assessment addressed future risks to development?
</t>
  </si>
  <si>
    <t xml:space="preserve">(8) Are the impacts of funding shortfalls understood?
</t>
  </si>
  <si>
    <t xml:space="preserve">(13) Are funding requirements appropriately time phased?
</t>
  </si>
  <si>
    <t xml:space="preserve">(13) Have RMA supportability design guidelines been established?
</t>
  </si>
  <si>
    <t xml:space="preserve">(a) Has a manufacturing plan been developed to include short term and long term Full Rate Production (FRP) requirements including the time phasing of all resource requirements (e.g., personnel, machines, tooling, measurement system, supply chain, etc.)? 
</t>
  </si>
  <si>
    <t xml:space="preserve">(b) Has a manufacturing plan been developed to include a defect variation prevention program?
</t>
  </si>
  <si>
    <t xml:space="preserve">(c) Has a manufacturing plan been developed to include manufacturing processes that have defined yield levels and have been validated? 
</t>
  </si>
  <si>
    <t>7.e(22)(a)</t>
  </si>
  <si>
    <t xml:space="preserve">(6) Are life cycle supportability design, installation, maintenance and operating constraints and guidelines identified?
</t>
  </si>
  <si>
    <t xml:space="preserve">(8) Is economic LORA planned and non-economic LORA performed?
</t>
  </si>
  <si>
    <t>logistics, programmatic</t>
  </si>
  <si>
    <t>3.b</t>
  </si>
  <si>
    <t>3.c</t>
  </si>
  <si>
    <t>6.b(4)</t>
  </si>
  <si>
    <t>6.b(5)</t>
  </si>
  <si>
    <t>6.b(6)</t>
  </si>
  <si>
    <t>6.b(7)</t>
  </si>
  <si>
    <t>6.b(8)</t>
  </si>
  <si>
    <t>6.b(9)</t>
  </si>
  <si>
    <t>6.b(10)</t>
  </si>
  <si>
    <t>6.b(11)</t>
  </si>
  <si>
    <t>7.g(1)</t>
  </si>
  <si>
    <t>7.j</t>
  </si>
  <si>
    <t>7.k</t>
  </si>
  <si>
    <t>7.m</t>
  </si>
  <si>
    <t>7.l</t>
  </si>
  <si>
    <t>7.n</t>
  </si>
  <si>
    <t>2.f</t>
  </si>
  <si>
    <t>2.g</t>
  </si>
  <si>
    <t xml:space="preserve">(2) Are initial sparing and modeling assumptions consistent with the prescribed maintenance concept?
</t>
  </si>
  <si>
    <t xml:space="preserve">(2) Have manpower and personnel requirements been identified for both organic and contractor support including knowledge, skills, and abilities?
</t>
  </si>
  <si>
    <t xml:space="preserve">(3) Have manpower and personnel requirements been identified for both organic and contractor support including maintenance, operator and support provider labor hours by rate or skill area / level by year?
</t>
  </si>
  <si>
    <t xml:space="preserve">(4) Have manpower and personnel requirements been identified for both organic and contractor support including the number of personnel by rate, maintenance level and year?
</t>
  </si>
  <si>
    <t xml:space="preserve">(4) Does the LRFS identify PHS&amp;T funding requirements?
</t>
  </si>
  <si>
    <t>7.k(4)</t>
  </si>
  <si>
    <t xml:space="preserve">(3) Does the product technical data CONOPS ensure that digital product and technical data is accessible and is interoperable with other programs and their interfacing logistics systems?
</t>
  </si>
  <si>
    <t xml:space="preserve">(4) Does the CONOPS ensure that product and technical data and data systems are reviewed and approved by the logistics Functional Area Manager (FAM)?
</t>
  </si>
  <si>
    <t xml:space="preserve">(1) Has a program to eliminate ESOH hazards or manage the risk where the hazard cannot be avoided been established?
</t>
  </si>
  <si>
    <t xml:space="preserve">i. Have cost and schedule impacts for supportability and logistics risk mitigation been documented and identified in the LRFS?
</t>
  </si>
  <si>
    <t xml:space="preserve">j.  Are T&amp;E members utilizing the program risk management system?
</t>
  </si>
  <si>
    <t>11.j</t>
  </si>
  <si>
    <t>6.d(5)</t>
  </si>
  <si>
    <t>6.d(6)</t>
  </si>
  <si>
    <t>6.g</t>
  </si>
  <si>
    <t>10.a(9)</t>
  </si>
  <si>
    <t>10.b(1)</t>
  </si>
  <si>
    <t>10.b(2)</t>
  </si>
  <si>
    <t>10.b(3)</t>
  </si>
  <si>
    <t>10.b(4)</t>
  </si>
  <si>
    <t>10.b(5)</t>
  </si>
  <si>
    <t>12.d</t>
  </si>
  <si>
    <t xml:space="preserve">e.  Are the system requirements sufficiently detailed and understood to enable system functional definition and functional decomposition?
</t>
  </si>
  <si>
    <t>12.e</t>
  </si>
  <si>
    <t>12.f</t>
  </si>
  <si>
    <t xml:space="preserve">g.  Are adequate processes and metrics in place for the program to succeed?
</t>
  </si>
  <si>
    <t>12.g</t>
  </si>
  <si>
    <t xml:space="preserve">h.  Are the risks known and manageable for design and development?
</t>
  </si>
  <si>
    <t>12.h</t>
  </si>
  <si>
    <t>12.i</t>
  </si>
  <si>
    <t>12.j</t>
  </si>
  <si>
    <t>12.k</t>
  </si>
  <si>
    <t xml:space="preserve">l.  Is the preliminary CARD consistent with the approved system specification?  
</t>
  </si>
  <si>
    <t>12.l</t>
  </si>
  <si>
    <t xml:space="preserve">(2) Are requirements being managed and traced from higher level (parent) requirements to lower level (offspring) requirements?
</t>
  </si>
  <si>
    <r>
      <t>(</t>
    </r>
    <r>
      <rPr>
        <sz val="10"/>
        <rFont val="Times New Roman"/>
        <family val="1"/>
      </rPr>
      <t>I</t>
    </r>
    <r>
      <rPr>
        <sz val="10"/>
        <rFont val="Arial"/>
        <family val="2"/>
      </rPr>
      <t xml:space="preserve">) Was a Training System Requirements Analysis (TSRA) conducted?
</t>
    </r>
  </si>
  <si>
    <t xml:space="preserve">(b) Was the system design for usability? 
</t>
  </si>
  <si>
    <t xml:space="preserve">(c) Was the system design for maintainability? 
</t>
  </si>
  <si>
    <t xml:space="preserve">(e) Has the system considered aviation life support / aircrew escape and survival?
</t>
  </si>
  <si>
    <t xml:space="preserve">(f) Does HSI analysis address accessibility? 
</t>
  </si>
  <si>
    <t xml:space="preserve">(g) Does HSI analysis address visibility?
</t>
  </si>
  <si>
    <t xml:space="preserve">(h) Does HSI analysis address the human factors and ergonomics?
</t>
  </si>
  <si>
    <t xml:space="preserve">(i) Does HSI analysis address the testability and BIT?
</t>
  </si>
  <si>
    <t xml:space="preserve">(j) Does HSI analysis address the complexity?
</t>
  </si>
  <si>
    <r>
      <t>R = Red,</t>
    </r>
    <r>
      <rPr>
        <b/>
        <sz val="10"/>
        <rFont val="Arial"/>
        <family val="0"/>
      </rPr>
      <t xml:space="preserve"> </t>
    </r>
    <r>
      <rPr>
        <b/>
        <sz val="10"/>
        <color indexed="13"/>
        <rFont val="Arial"/>
        <family val="0"/>
      </rPr>
      <t>Y = Yellow,</t>
    </r>
    <r>
      <rPr>
        <b/>
        <sz val="10"/>
        <rFont val="Arial"/>
        <family val="0"/>
      </rPr>
      <t xml:space="preserve"> </t>
    </r>
    <r>
      <rPr>
        <b/>
        <sz val="10"/>
        <color indexed="17"/>
        <rFont val="Arial"/>
        <family val="2"/>
      </rPr>
      <t>G = Green,</t>
    </r>
    <r>
      <rPr>
        <b/>
        <sz val="10"/>
        <rFont val="Arial"/>
        <family val="0"/>
      </rPr>
      <t xml:space="preserve"> </t>
    </r>
    <r>
      <rPr>
        <b/>
        <sz val="10"/>
        <color indexed="9"/>
        <rFont val="Arial"/>
        <family val="0"/>
      </rPr>
      <t>U = Unknown / Unavailable,</t>
    </r>
    <r>
      <rPr>
        <b/>
        <sz val="10"/>
        <rFont val="Arial"/>
        <family val="0"/>
      </rPr>
      <t xml:space="preserve"> </t>
    </r>
    <r>
      <rPr>
        <b/>
        <sz val="10"/>
        <rFont val="Arial"/>
        <family val="2"/>
      </rPr>
      <t>NA = Not Applicable</t>
    </r>
  </si>
  <si>
    <t>Comments / Mitigation</t>
  </si>
  <si>
    <t>Name / Code / Technical Specialty of reviewer</t>
  </si>
  <si>
    <t>Name of the program being reviewed / date</t>
  </si>
  <si>
    <t>5.d(1)</t>
  </si>
  <si>
    <t>5.e</t>
  </si>
  <si>
    <t>5.f</t>
  </si>
  <si>
    <t xml:space="preserve">g. Is there confidence that all required flight clearance performance monitors are involved and concur with the system requirements?
</t>
  </si>
  <si>
    <t>5.g</t>
  </si>
  <si>
    <t>5.h</t>
  </si>
  <si>
    <t>7.k(3)</t>
  </si>
  <si>
    <t xml:space="preserve">(8) Is there a comprehensive HSI plan or equivalent, in accordance with Department of Defense (DoD) 5000.2 to optimize total system performance?
</t>
  </si>
  <si>
    <t xml:space="preserve">HSI, logistics </t>
  </si>
  <si>
    <t xml:space="preserve">(5) Are T&amp;E members utilizing the program risk management system?
</t>
  </si>
  <si>
    <t>7.g</t>
  </si>
  <si>
    <t>6.d</t>
  </si>
  <si>
    <t>4.h</t>
  </si>
  <si>
    <t>2.i</t>
  </si>
  <si>
    <t>2.j</t>
  </si>
  <si>
    <t>programmatic, technology, risk</t>
  </si>
  <si>
    <t>2.k</t>
  </si>
  <si>
    <t>2.l</t>
  </si>
  <si>
    <t>2.m</t>
  </si>
  <si>
    <t>2.n</t>
  </si>
  <si>
    <t>2.o</t>
  </si>
  <si>
    <t>2.p</t>
  </si>
  <si>
    <t>2.p(1)</t>
  </si>
  <si>
    <t>2.p(2)</t>
  </si>
  <si>
    <t>2.p(3)</t>
  </si>
  <si>
    <t>2.p(4)</t>
  </si>
  <si>
    <t xml:space="preserve">o. Computer Resources and Software Support
</t>
  </si>
  <si>
    <t xml:space="preserve">(6) Have UID DFARS clauses been added to all solicitations and contracts to include DFARS Clause 252.211-7003 Item Identification Evaluation?
</t>
  </si>
  <si>
    <t xml:space="preserve">(2) Has the Logistics Requirements and Funding Summary (LRFS) or similar type document that identifies all appropriations including operations and maintenance funding been established and kept updated?
</t>
  </si>
  <si>
    <r>
      <t>(5) Have Supportability Analysis (SA) planning documents been updated to include A</t>
    </r>
    <r>
      <rPr>
        <vertAlign val="subscript"/>
        <sz val="10"/>
        <rFont val="Arial"/>
        <family val="2"/>
      </rPr>
      <t>o</t>
    </r>
    <r>
      <rPr>
        <sz val="10"/>
        <rFont val="Arial"/>
        <family val="0"/>
      </rPr>
      <t xml:space="preserve"> related information appropriate for this phase?
</t>
    </r>
  </si>
  <si>
    <t xml:space="preserve">(a) Do the environmental profiles for the operating and non-operating requirements which consists of temperature, vibration, electromagnetic interference, electrostatic discharge, humidity, altitude, salt spray, fog, nuclear, chemical and biological, sand/dust, foreign object damage, production contaminants, etc., include system's production, operation and support environments with their associated timelines?
</t>
  </si>
  <si>
    <t xml:space="preserve">(9) Are RMA performance capability parameters defined consistent with the ICD / CDD and flowed down to the TEMP, Request for Proposal (RFP), contract and other programmatic documents?
</t>
  </si>
  <si>
    <t xml:space="preserve">(16) Have actions been taken to ensure predictions, analyses and test results support RMA requirements?
</t>
  </si>
  <si>
    <t xml:space="preserve">(21) Is there a mechanism established for logisticians, engineers, and cost analysts to exchange data pertaining to the elements of system design and formal methods in place to review and document system design changes for impact on logistics support and program life cycle cost?
</t>
  </si>
  <si>
    <t xml:space="preserve">(a) Will guidance and / or requirements be documented in the parts and materials design guide before the start of design, addressing parts selection, de-rating, and testability factors, and will the adherence to the guidelines be verified at design reviews?
</t>
  </si>
  <si>
    <t xml:space="preserve">(4) Has the rational to eliminate any costs or logistics elements been documented, and where?
</t>
  </si>
  <si>
    <t xml:space="preserve">(5) Have all funding shortfalls been identified and prioritized?
</t>
  </si>
  <si>
    <t>10.c(4)</t>
  </si>
  <si>
    <t xml:space="preserve">(3) Has the rate(s) of cannibalization versus spares costs been documented?
</t>
  </si>
  <si>
    <t xml:space="preserve">(2) Has the effect of cannibalization on equipment reliability (accelerated wear out), maintenance induced failures, and manpower turnover been included in the analysis?
</t>
  </si>
  <si>
    <t xml:space="preserve">(4) Are accessibility, diagnostics, repair and sparing concepts for all maintenance levels established?
</t>
  </si>
  <si>
    <t xml:space="preserve">(5) Are requirements for manpower factors that impact system design utilization rates identified?
</t>
  </si>
  <si>
    <t xml:space="preserve">(14) Have initial estimates of depot capability / capacity and resource requirements been made and documented?
</t>
  </si>
  <si>
    <t xml:space="preserve">(15) Have funding requirements for interim support, transition planning, and establishment of organic capability been identified and documented in the LRFS?
</t>
  </si>
  <si>
    <t xml:space="preserve">(2) Will an analyses of automatic and manual fault detection and isolation equipment at each applicable maintenance level be conducted to identify the optimum mix?
</t>
  </si>
  <si>
    <t xml:space="preserve">(1) Has the maintenance philosophy been established?
</t>
  </si>
  <si>
    <t xml:space="preserve">(6) Are both effectiveness and suitability requirements being addressed in the systems requirements?
</t>
  </si>
  <si>
    <t>9.g</t>
  </si>
  <si>
    <t>9.h</t>
  </si>
  <si>
    <t>9.c</t>
  </si>
  <si>
    <t>4.e</t>
  </si>
  <si>
    <t>4.f</t>
  </si>
  <si>
    <t>7.b</t>
  </si>
  <si>
    <t>8.a</t>
  </si>
  <si>
    <t>8.b</t>
  </si>
  <si>
    <t>8.c</t>
  </si>
  <si>
    <t>7.m(7)</t>
  </si>
  <si>
    <t>7.m(8)</t>
  </si>
  <si>
    <t>7.m(9)</t>
  </si>
  <si>
    <t>10.c</t>
  </si>
  <si>
    <t>11.e</t>
  </si>
  <si>
    <t>11.f</t>
  </si>
  <si>
    <t>4.g</t>
  </si>
  <si>
    <t>5.a</t>
  </si>
  <si>
    <t>5.b</t>
  </si>
  <si>
    <t>5.c</t>
  </si>
  <si>
    <t>6.a</t>
  </si>
  <si>
    <t>6.b</t>
  </si>
  <si>
    <t>6.c</t>
  </si>
  <si>
    <t>7.i</t>
  </si>
  <si>
    <t>9.a</t>
  </si>
  <si>
    <t>9.b</t>
  </si>
  <si>
    <t>9.d</t>
  </si>
  <si>
    <t>9.e</t>
  </si>
  <si>
    <t>11.a</t>
  </si>
  <si>
    <t>11.d</t>
  </si>
  <si>
    <t>11.g</t>
  </si>
  <si>
    <t>11.h</t>
  </si>
  <si>
    <t>7.j(1)</t>
  </si>
  <si>
    <t>7.l(1)</t>
  </si>
  <si>
    <t>7.l(2)</t>
  </si>
  <si>
    <t xml:space="preserve">j. Packaging, Handling, Storage and Transportation (PHS&amp;T)
</t>
  </si>
  <si>
    <t xml:space="preserve">a. Is the schedule reflective of available resources?
</t>
  </si>
  <si>
    <t>10.a(1)</t>
  </si>
  <si>
    <t>10.a(2)</t>
  </si>
  <si>
    <t>10.a(3)</t>
  </si>
  <si>
    <t>10.a(4)</t>
  </si>
  <si>
    <t>10.a(5)</t>
  </si>
  <si>
    <t>10.a(6)</t>
  </si>
  <si>
    <t>10.a(7)</t>
  </si>
  <si>
    <t>10.a(8)</t>
  </si>
  <si>
    <t xml:space="preserve">(3) Have maintenance trade cost studies been conducted that support the prescribed maintenance concept?
</t>
  </si>
  <si>
    <t>7.k(2)</t>
  </si>
  <si>
    <t>6.d(7)</t>
  </si>
  <si>
    <t>6.d(8)</t>
  </si>
  <si>
    <t>6.d(9)</t>
  </si>
  <si>
    <t xml:space="preserve">g. Software 
</t>
  </si>
  <si>
    <t>6.g(1)</t>
  </si>
  <si>
    <t xml:space="preserve">(2) Is the software engineering environment fully defined and planned to be in place when needed?
</t>
  </si>
  <si>
    <t>6.g(2)</t>
  </si>
  <si>
    <t>6.g(3)</t>
  </si>
  <si>
    <t xml:space="preserve">(4) Are the functional requirements baselined to support software preliminary design?
</t>
  </si>
  <si>
    <t>6.g(4)</t>
  </si>
  <si>
    <t>(12) Have peacetime and wartime manpower and personnel requirements been identified?</t>
  </si>
  <si>
    <t xml:space="preserve">(13) Have changes (increases and / or decreases) in manpower and personnel requirements been identified for any transition period between systems?
</t>
  </si>
  <si>
    <t>(14) Have manpower and personnel requirements been affected by duties beyond operation, maintenance and support (e.g., watch standing, collateral duties)?</t>
  </si>
  <si>
    <t xml:space="preserve">8. System Requirements 
</t>
  </si>
  <si>
    <t xml:space="preserve">b.  Is there adequate time allotted in the program's schedule for T&amp;E?
</t>
  </si>
  <si>
    <t xml:space="preserve">(2) Is the program following the Defense Information Technology Security Certification and Accreditation Process?
</t>
  </si>
  <si>
    <t xml:space="preserve">(3) Has the program developed a System Security Authorization Agreement (SSAA)?
</t>
  </si>
  <si>
    <t xml:space="preserve">(1) Is there a process in place for requirements management, and is it being applied to properly address this stage of the program?
</t>
  </si>
  <si>
    <t xml:space="preserve">(2)  Have all of the explicit and derived system requirements and system constraints for the overall system been documented in the system specification?
</t>
  </si>
  <si>
    <t xml:space="preserve">(3)  Are derived requirements (Critical Technical Parameters (CTPs) / Critical Operational Issues (COIs)) for the overall system traceable to system requirements?
</t>
  </si>
  <si>
    <t xml:space="preserve">(4)  Have airworthiness requirements for the overall system been addressed and documented in the system specification?
</t>
  </si>
  <si>
    <t xml:space="preserve">(3) Has Ao tracking been analyzed appropriately for this phase?
</t>
  </si>
  <si>
    <t xml:space="preserve">h. Have supportability and logistics risk items been defined, analyzed, and included in the program risk assessment?
</t>
  </si>
  <si>
    <t xml:space="preserve">(4) Is adequate requirements traceability in place to ensure compliance with the CDD / Capability Production Document (CPD)?
</t>
  </si>
  <si>
    <t xml:space="preserve">(7) Does analyses of preliminary designs and processes indicate that identification and management of critical safety items are being considered at the air vehicle level, and are being flowed down to the subsystem and component levels?
</t>
  </si>
  <si>
    <r>
      <t>R = Red,</t>
    </r>
    <r>
      <rPr>
        <b/>
        <sz val="10"/>
        <rFont val="Arial"/>
        <family val="2"/>
      </rPr>
      <t xml:space="preserve"> </t>
    </r>
    <r>
      <rPr>
        <b/>
        <sz val="10"/>
        <color indexed="13"/>
        <rFont val="Arial"/>
        <family val="2"/>
      </rPr>
      <t>Y = Yellow,</t>
    </r>
    <r>
      <rPr>
        <b/>
        <sz val="10"/>
        <rFont val="Arial"/>
        <family val="2"/>
      </rPr>
      <t xml:space="preserve"> </t>
    </r>
    <r>
      <rPr>
        <b/>
        <sz val="10"/>
        <color indexed="17"/>
        <rFont val="Arial"/>
        <family val="2"/>
      </rPr>
      <t>G = Green,</t>
    </r>
    <r>
      <rPr>
        <b/>
        <sz val="10"/>
        <rFont val="Arial"/>
        <family val="2"/>
      </rPr>
      <t xml:space="preserve"> </t>
    </r>
    <r>
      <rPr>
        <b/>
        <sz val="10"/>
        <color indexed="9"/>
        <rFont val="Arial"/>
        <family val="2"/>
      </rPr>
      <t>U = Unknown / Unavailable,</t>
    </r>
    <r>
      <rPr>
        <b/>
        <sz val="10"/>
        <rFont val="Arial"/>
        <family val="2"/>
      </rPr>
      <t xml:space="preserve"> NA = Not Applicable</t>
    </r>
  </si>
  <si>
    <t xml:space="preserve">(2) Do the requirements metrics show progress, quality, and volatility actuals as compared to the Software Development Plan (SDP)?  
</t>
  </si>
  <si>
    <t xml:space="preserve">(3) Does the staff metric show a planned staffing level consistent with the software program budget and schedule?  
</t>
  </si>
  <si>
    <t xml:space="preserve">(4) Do the other metrics (i.e., size, quality, cost, schedule, etc.) show plans consistent with successful execution of the software program?  
</t>
  </si>
  <si>
    <t>2.p(5)</t>
  </si>
  <si>
    <t xml:space="preserve">(1) Are software metrics being developed?
</t>
  </si>
  <si>
    <t xml:space="preserve">(1) Is the T&amp;E strategy current?
</t>
  </si>
  <si>
    <t xml:space="preserve">(5) Is the Supportability Analysis Plan (SAP) part of the SEP?
</t>
  </si>
  <si>
    <t xml:space="preserve">(7) Are logistics elements are traceable to the Design Reference Mission Profile (DRMP)?
</t>
  </si>
  <si>
    <t xml:space="preserve">h. Supply Support Sparing Analysis
</t>
  </si>
  <si>
    <t xml:space="preserve">(5) Have manpower and personnel requirements been identified for both organic and contractor support including the operator, maintainer and support provider organizational level assignments?
</t>
  </si>
  <si>
    <t xml:space="preserve">(f) Have all the box level requirements of MIL-STD-461E been addressed?
</t>
  </si>
  <si>
    <t xml:space="preserve">q. Are logistics metrics identified in the APB?
</t>
  </si>
  <si>
    <t xml:space="preserve">h. Management Costs
</t>
  </si>
  <si>
    <t xml:space="preserve">(11) Is there an Electromagnetic Environmental Effects (E3) IPT and / or active E3 working group or Electromagnetic Compatibility Assessment Board (EMCAB) assigned for this program?
</t>
  </si>
  <si>
    <t xml:space="preserve">(1) Is the SDP up to date and is it being used? 
</t>
  </si>
  <si>
    <t xml:space="preserve">(a) Has the impact of the proposed system on the planned maintenance capabilities been assessed for the period the system will be introduced?
</t>
  </si>
  <si>
    <t xml:space="preserve">(e) Have requirements for providing sustainment during Advanced Technology Demonstrations (ATDs), Advanced Concept Technology Demonstrations (ACTDs), and other technology oriented demonstrations been identified?
</t>
  </si>
  <si>
    <t xml:space="preserve">(e) What are the logistics considerations and test points described in the TEMP?
</t>
  </si>
  <si>
    <t xml:space="preserve">(a) Does the NEPA compliance schedule include conducting test and evaluation of the system and / or subsystem?
</t>
  </si>
  <si>
    <t xml:space="preserve">(b) Does the NEPA compliance schedule include contracting for production?
</t>
  </si>
  <si>
    <t xml:space="preserve">(5) Are rationales to support the funding amounts in the LRFS documented?
</t>
  </si>
  <si>
    <t xml:space="preserve">(6) Are the correct appropriations identified for each logistics requirement for each fiscal year?
</t>
  </si>
  <si>
    <t>logistics, T&amp;E, software, programmatic</t>
  </si>
  <si>
    <t>software, T&amp;E, logistics, technology, programmatic</t>
  </si>
  <si>
    <t>software, T&amp;E, logistics, technology, programmatic, interoperability</t>
  </si>
  <si>
    <t>HSI, T&amp;E, logistics, programmatic, interoperability</t>
  </si>
  <si>
    <t>HSI, software, T&amp;E, logistics, programmatic, interoperability</t>
  </si>
  <si>
    <t xml:space="preserve">(d) Was the system task and equipment standardized?
</t>
  </si>
  <si>
    <t>HSI, software, logistics</t>
  </si>
  <si>
    <t xml:space="preserve">risk, T&amp;E, logistics, software, HSI, programmatic </t>
  </si>
  <si>
    <t>software, T&amp;E, logistics, HSI, programmatic</t>
  </si>
  <si>
    <t>logistics, HSI, software, T&amp;E, programmatic</t>
  </si>
  <si>
    <t>T&amp;E, HSI, logistics, software, risk, programmatic, interoperability</t>
  </si>
  <si>
    <t>HSI, logistics, software, risk, programmatic</t>
  </si>
  <si>
    <t xml:space="preserve">T&amp;E, HSI, logistics, software, risk, programmatic </t>
  </si>
  <si>
    <t>10.e(1)</t>
  </si>
  <si>
    <t>10.e(2)</t>
  </si>
  <si>
    <t>10.e(3)</t>
  </si>
  <si>
    <t>10.e(4)</t>
  </si>
  <si>
    <r>
      <t>f. Are detailed design related A</t>
    </r>
    <r>
      <rPr>
        <vertAlign val="subscript"/>
        <sz val="10"/>
        <rFont val="Arial"/>
        <family val="2"/>
      </rPr>
      <t>o</t>
    </r>
    <r>
      <rPr>
        <sz val="10"/>
        <rFont val="Arial"/>
        <family val="2"/>
      </rPr>
      <t xml:space="preserve"> drivers being identified at the appropriate WBS for this phase?
</t>
    </r>
  </si>
  <si>
    <t>risk, T&amp;E, logistics, HSI, programmatic</t>
  </si>
  <si>
    <t>software, risk, technology, programmatic</t>
  </si>
  <si>
    <t>risk, T&amp;E, programmatic</t>
  </si>
  <si>
    <t>T&amp;E, software, logistics, programmatic</t>
  </si>
  <si>
    <t>T&amp;E, software, logistics, HSI, programmatic</t>
  </si>
  <si>
    <t xml:space="preserve">f.   Is there an approved system specification?
</t>
  </si>
  <si>
    <t xml:space="preserve">e. System Availability and Performance
</t>
  </si>
  <si>
    <t xml:space="preserve">c. System Support
</t>
  </si>
  <si>
    <t xml:space="preserve">(9) Has the DRMP been defined?
</t>
  </si>
  <si>
    <t xml:space="preserve">      (5) Are site "stand up" schedules defined?
</t>
  </si>
  <si>
    <t xml:space="preserve">10. System Verification
</t>
  </si>
  <si>
    <t xml:space="preserve">h.  Are T&amp;E members utilizing the program risk management system?
</t>
  </si>
  <si>
    <t xml:space="preserve">(1) Are requirements testable and verifiable?
</t>
  </si>
  <si>
    <t xml:space="preserve">                  “Systems Engineering for Mission Success”</t>
  </si>
  <si>
    <t xml:space="preserve">d. Was a Manpower Estimate Report (MER) completed and approved? 
</t>
  </si>
  <si>
    <t xml:space="preserve">e. Have the Key Performance Parameters (KPPs) and other performance requirements, both specified and derived been defined, quantified and documented?
</t>
  </si>
  <si>
    <t xml:space="preserve">f. Has the system Net-Ready Key Performance Parameter (NR-KPP) been approved? 
</t>
  </si>
  <si>
    <t xml:space="preserve">g. Information Support Plan (ISP)
</t>
  </si>
  <si>
    <t>2.g(1)</t>
  </si>
  <si>
    <t>2.g(2)</t>
  </si>
  <si>
    <t>2.g(3)</t>
  </si>
  <si>
    <t xml:space="preserve">h. Will fielding the system require changes to Doctrine, Organization, Training, Materiel, Leadership and Education, Personnel and Facilities (DOTMLPF) solutions in order to advance joint warfighting capabilities?
</t>
  </si>
  <si>
    <r>
      <t>i. Is Operational Availability (A</t>
    </r>
    <r>
      <rPr>
        <vertAlign val="subscript"/>
        <sz val="10"/>
        <rFont val="Arial"/>
        <family val="2"/>
      </rPr>
      <t>o</t>
    </r>
    <r>
      <rPr>
        <sz val="10"/>
        <rFont val="Arial"/>
        <family val="2"/>
      </rPr>
      <t xml:space="preserve">) a KPP, or has a waiver been submitted or obtained?
</t>
    </r>
  </si>
  <si>
    <t xml:space="preserve">j. Was the acquisition strategy developed and documented?
</t>
  </si>
  <si>
    <t xml:space="preserve">k. Is there an approved Test and Evaluation (T&amp;E) Strategy?
</t>
  </si>
  <si>
    <t xml:space="preserve">l. Will System of Systems (SoS) / Family of Systems (FoS) testing be required?
</t>
  </si>
  <si>
    <t xml:space="preserve">m. Is system certification required, and have all certifying organizations been involved in identifying certification requirements?
</t>
  </si>
  <si>
    <t xml:space="preserve">n. Does the contract specification contain performance requirements to satisfy Human Systems Integration (HSI) requirements for each domain addressed in the Capability Development Document (CDD), including minimum performance requirements for those domains not specifically addressed in the CDD?
</t>
  </si>
  <si>
    <t xml:space="preserve">o.  SRR Metrics
</t>
  </si>
  <si>
    <t>2.o(1)</t>
  </si>
  <si>
    <t>2.o(2)</t>
  </si>
  <si>
    <t>2.o(3)</t>
  </si>
  <si>
    <t>2.o(4)</t>
  </si>
  <si>
    <t xml:space="preserve">p. T&amp;E Planning
</t>
  </si>
  <si>
    <t>2.p(4)(a)</t>
  </si>
  <si>
    <t>2.p(4)(b)</t>
  </si>
  <si>
    <t>2.p(4)(c)</t>
  </si>
  <si>
    <t>2.p(4)(d)</t>
  </si>
  <si>
    <t>2.p(4)(e)</t>
  </si>
  <si>
    <t xml:space="preserve">(4) Has the Test and Evaluation Master Plan (TEMP) been developed?
</t>
  </si>
  <si>
    <t xml:space="preserve">(3) Does planning reflect Integrated Test Team (ITT) organization and testing (contractor / Developmental Test (DT) / Operational Test (OT))?
</t>
  </si>
  <si>
    <t xml:space="preserve">(2) Are operating agreements (Memorandum of Agreement (MOAs) / Memorandum of Understanding (MOUs)) in place?
</t>
  </si>
  <si>
    <t>2.p(6)</t>
  </si>
  <si>
    <t>2.p(7)</t>
  </si>
  <si>
    <t>2.p(8)</t>
  </si>
  <si>
    <t xml:space="preserve">(5) Have facilities / test resources (Government and contractor) been defined and included in the planning?
</t>
  </si>
  <si>
    <t xml:space="preserve">(6) Are there sufficient test assets (e.g. test aircraft, ground test articles, System Integration Laboratory (SILs)) to conduct the planned test program?
</t>
  </si>
  <si>
    <t xml:space="preserve">(7) Are resource providers (facilities / people / equipment) included in test planning?
</t>
  </si>
  <si>
    <t xml:space="preserve">(8) Is there user acceptance of the test planning, and are there provisions for user participation?
</t>
  </si>
  <si>
    <t xml:space="preserve">(3) Does supportability IPT have all applicable user representation? 
</t>
  </si>
  <si>
    <t xml:space="preserve">(14) Does the PSP identify when the Failure Modes, Effects and Criticality Analysis (FMECA) will be conducted and integrated with the SA program?
</t>
  </si>
  <si>
    <t xml:space="preserve">(17) Will a readiness model be used to assess the effects of various levels of redundancies, spares, downtimes, and maintenance concepts on operational availability?
</t>
  </si>
  <si>
    <t xml:space="preserve">(1) Has the initial maintenance concept been substantiated by non-economic Level of Repair Analysis (LORA) and documented in the PSP?
</t>
  </si>
  <si>
    <t>(11) Has compatibility with military user career progression been evaluated?</t>
  </si>
  <si>
    <t xml:space="preserve">(17) Has a applicable service training plan been developed and validated?
</t>
  </si>
  <si>
    <t xml:space="preserve">(21) Does the applicable training plan reflect the most current manpower requirements data available, and are all billet requirements, specialty codes, rates and ratings identified?
</t>
  </si>
  <si>
    <t>7.m(2)(a)</t>
  </si>
  <si>
    <t>7.m(2)(b)</t>
  </si>
  <si>
    <t>7.m(2)(c)</t>
  </si>
  <si>
    <t>7.m(2)(d)</t>
  </si>
  <si>
    <t>7.m(2)(e)</t>
  </si>
  <si>
    <t>7.m(2)(f)</t>
  </si>
  <si>
    <t>7.m(2)(g)</t>
  </si>
  <si>
    <t>7.m(2)(h)</t>
  </si>
  <si>
    <t xml:space="preserve">(3) Is a Plan of Action and Milestones (POA&amp;M) developed to identify significant program events to ensure NEPA or E.O. 12114 compliance? 
</t>
  </si>
  <si>
    <t>7.m(4)(a)</t>
  </si>
  <si>
    <t>7.m(4)(b)</t>
  </si>
  <si>
    <t>7.m(4)(c)</t>
  </si>
  <si>
    <t>7.m(4)(d)</t>
  </si>
  <si>
    <t>7.m(4)(e)</t>
  </si>
  <si>
    <t xml:space="preserve">(5) Does planning for NEPA require decisions that result in categorical exclusion, finding of no significant impact based upon an environmental assessment, and / or record of decision based upon an environmental impact statement?
</t>
  </si>
  <si>
    <t>7.m(6)(a)</t>
  </si>
  <si>
    <t>7.m(6)(b)</t>
  </si>
  <si>
    <t>7.m(6)(c)</t>
  </si>
  <si>
    <t>7.m(6)(d)</t>
  </si>
  <si>
    <t>7.m(6)(e)</t>
  </si>
  <si>
    <t>7.m(6)(f)</t>
  </si>
  <si>
    <t>7.m(6)(g)</t>
  </si>
  <si>
    <t>7.m(6)(h)</t>
  </si>
  <si>
    <t>7.m(6)(i)</t>
  </si>
  <si>
    <t xml:space="preserve">(7) Has a system safety program to include interaction with systems engineering in accordance with MIL-STD 882 been established?
</t>
  </si>
  <si>
    <t xml:space="preserve">(8) Have system safety design requirements been specified and legacy systems, subsystems, and components been analyzed and incorporated into the design requirements?
</t>
  </si>
  <si>
    <t xml:space="preserve">(9) Does the program have a plan to recycle or dispose of system replaceable and disposable components, such as metals, plastics, electronic components, oils, coolants and refrigerants during system life and end of service life?
</t>
  </si>
  <si>
    <t xml:space="preserve">(6) Is the facilities requirement development process integrated with the supportability analysis process?
</t>
  </si>
  <si>
    <t xml:space="preserve">(7) Has the Basic Facilities Requirements (BFR) been developed in accordance with the applicable service documents using the systems logistics support requirements?
</t>
  </si>
  <si>
    <t xml:space="preserve">(8) Have existing assets at each impacted shore activity been evaluated (e.g. site survey) to determine if they can be used to satisfy the BFRs associated with the new or modified system?
</t>
  </si>
  <si>
    <r>
      <t>OVERVIEW:</t>
    </r>
    <r>
      <rPr>
        <sz val="8.5"/>
        <rFont val="Arial"/>
        <family val="2"/>
      </rPr>
      <t xml:space="preserve"> Although the checklist can be printed and completed as a "hard copy", it is designed to be completed electronically as an Excel spreadsheet.  When viewed electronically, the small number buttons in the upper left corner of the screen are used to select the level of indenture for the questions in the checklist.  A left mouse click on a number button will expand or collapse the entire checklist to the desired level.  A left click on the "+" symbol in the left margin of the spreadsheet will expand the level of indenture for that section.  A left click on the  "-" symbol in the left margin of the spreadsheet will collapse the level of indenture for that section.  The buttons in Row 11 run specific macros.  The buttons in Column A allow a user to designate and sort specific questions as "Special Interest" (i.e., High Priority, Flagged, Question).  The colored buttons in Row 11, Column C allow the user to sort questions by Technical Discipline, to provide a Level 1 roll-up of the risk characters assigned, or to hide specific information.  For example selecting the "Logistics" button results in the display of all Level 1 Logistics-related questions and assigned information.  All other questions will be
hidden.
</t>
    </r>
    <r>
      <rPr>
        <b/>
        <u val="single"/>
        <sz val="8.5"/>
        <rFont val="Arial"/>
        <family val="2"/>
      </rPr>
      <t>COMPLETING THE CHECKLIST:</t>
    </r>
    <r>
      <rPr>
        <sz val="8.5"/>
        <rFont val="Arial"/>
        <family val="2"/>
      </rPr>
      <t xml:space="preserve">
1.  In the upper right corner of the checklist, enter the name of the program being reviewed, the date(s) of the review, along with the name, code and 
technical specialty of the person(s) completing the checklist.
2.  A "Risk Character" (i.e., R / Y / G / U / NA) should be assigned for each question by direct entry or left clicking in each box to activate the "drop 
down" menu.  The assigned Risk Characters will automatically total and display in the Level 1 (and Level 2, as applicable) row(s).  Selection of a 
summary tab (Excel "Sheet") at the bottom of the checklist will provide a summary of all questions assigned a particular risk character (e.g., selecting 
the RED tab will display all questions assigned a RED risk character).  To delete a "Risk Character" from a box, click in the box and press the "Delete" 
button on the keyboard.
3.  Any question requiring further attention (Special Interest) should be similarly marked in Column A as "High Priority", "Flagged", or "Question" to 
facilitate follow-up.
4.  Narrative, amplifying, and / or mitigation information should be entered in the "Comments Mitigation" box (Column J) at the right of each question.</t>
    </r>
  </si>
  <si>
    <t>PQM, risk, T&amp;E</t>
  </si>
  <si>
    <t>PQM, risk</t>
  </si>
  <si>
    <t>2.q</t>
  </si>
  <si>
    <t>2.q(1)</t>
  </si>
  <si>
    <t>2.q(2)</t>
  </si>
  <si>
    <t>2.q(3)</t>
  </si>
  <si>
    <t xml:space="preserve">(1) Has the organization established, documented, implemented, maintained and continually improved a quality management system in accordance with the applicable standard (i.e., ISO 9001, AS 9100, etc.)?
</t>
  </si>
  <si>
    <t xml:space="preserve">(2) Does the organization have an established and maintained quality program plan?
</t>
  </si>
  <si>
    <t xml:space="preserve">(3) Does the manufacturing plan identify and make provision for special controls, processes, test equipment, fixtures, tooling and skills for (1) assuring the quality of the product as a whole as well as its parts and (2) maintaining schedule as a function of quantity?
</t>
  </si>
  <si>
    <t xml:space="preserve">q. Quality Planning
</t>
  </si>
  <si>
    <t xml:space="preserve">i. Quality Staffing
</t>
  </si>
  <si>
    <t xml:space="preserve">(1) Do the personnel performing quality functions have sufficient authority, responsibility and freedom of action to identify and evaluate quality problems and initiate solutions?
</t>
  </si>
  <si>
    <t>5.i</t>
  </si>
  <si>
    <t>5.i(1)</t>
  </si>
  <si>
    <t>5.i(2)</t>
  </si>
  <si>
    <t xml:space="preserve">(h) Does the design approach address the use of qualified manufacturers lists parts, particularly for applications requiring extended temperature ranges?
</t>
  </si>
  <si>
    <t xml:space="preserve">(c) Does the design approach minimize the impact of DMSMS by addressing minimizing the use of custom parts?
</t>
  </si>
  <si>
    <t xml:space="preserve">(8) Has an exit strategy been developed and is it contained in contractual / PBL documentation that provides DMSMS configuration data access necessary to transition product support capability?
</t>
  </si>
  <si>
    <t>(e) Have plans been made to address issues associated with an industrial base capability assessment?</t>
  </si>
  <si>
    <t xml:space="preserve">(f) Does the program provide for the selection of suppliers on the basis of their ability to perform satisfactorily based on evidence of capability?
</t>
  </si>
  <si>
    <t xml:space="preserve">(g) Does the quality program assure that manufacturing will be accomplished under controlled conditions (work instructions, adequate production equipment, special environments)?
</t>
  </si>
  <si>
    <t>8.f(10)(a)</t>
  </si>
  <si>
    <t>8.f(10)(b)</t>
  </si>
  <si>
    <t>8.f(10)(c)</t>
  </si>
  <si>
    <t>8.f(10)(d)</t>
  </si>
  <si>
    <t>8.f(10)(e)</t>
  </si>
  <si>
    <t>8.f(10)(f)</t>
  </si>
  <si>
    <t>8.f(10)(g)</t>
  </si>
  <si>
    <t xml:space="preserve">(10)  Have quality and producibility requirements been considered throughout the supply chain?
</t>
  </si>
  <si>
    <t>7.e(22)(e)</t>
  </si>
  <si>
    <t>7.e(22)(f)</t>
  </si>
  <si>
    <t>7.e(22)(g)</t>
  </si>
  <si>
    <t>7.e(22)(h)</t>
  </si>
  <si>
    <t>7.e(22)(i)</t>
  </si>
  <si>
    <t xml:space="preserve">(22) Parts and Materials Selection
</t>
  </si>
  <si>
    <t xml:space="preserve">(23) Are design review requirements including supportability, flowed to design engineering from in-service data?
</t>
  </si>
  <si>
    <t xml:space="preserve">(24) Are readiness reviews performed periodically throughout the life cycle and include supportability factors?
</t>
  </si>
  <si>
    <t xml:space="preserve">(25) Has the program addressed standardization within the Acquisition Strategy (AS)?
</t>
  </si>
  <si>
    <t xml:space="preserve">(26) Has the program established a process to reduce the proliferation of non-standard parts and equipment within and across system designs?
</t>
  </si>
  <si>
    <t xml:space="preserve">(27) Do design and technical reviews include an assessment of system supportability requirements?
</t>
  </si>
  <si>
    <t xml:space="preserve">(28) Is the testability BIT concept defined with the operational concept and the maintenance concept for all levels of maintenance?
</t>
  </si>
  <si>
    <t>T&amp;E, logistics, training, software, HSI,  EVM, PQM, technology, risk, programmatic, interoperability</t>
  </si>
  <si>
    <t xml:space="preserve">i. Is the program schedule executable within the anticipated cost and technical risks?
</t>
  </si>
  <si>
    <t xml:space="preserve">j.  Is the program properly staffed?
</t>
  </si>
  <si>
    <t xml:space="preserve">p.  Are there significant issues outside the scope of the contract?
</t>
  </si>
  <si>
    <t>Level 1, T&amp;E, logistics, training, software, HSI,  EVM, PQM, technology, risk, programmatic, interoperability</t>
  </si>
  <si>
    <t xml:space="preserve">a.  Were SRR issues captured in RFAs and properly adjudicated and assigned?
</t>
  </si>
  <si>
    <t xml:space="preserve">12.  Completion / Exit Criteria
</t>
  </si>
  <si>
    <t xml:space="preserve">b. Were all SRR RFAs properly completed (closed)?
</t>
  </si>
  <si>
    <t xml:space="preserve">c.  Were the proper technical disciplines represented at the review?
</t>
  </si>
  <si>
    <t xml:space="preserve">g. Is the technical risk assessment being shared at all levels of the program team?
</t>
  </si>
  <si>
    <t xml:space="preserve">f. Have cost and schedule impacts been defined for mitigation options?
</t>
  </si>
  <si>
    <t xml:space="preserve">e. Is there adequate agreement among the technical team concerning the risks?
</t>
  </si>
  <si>
    <t xml:space="preserve">11. Program Risk Assessment
</t>
  </si>
  <si>
    <t xml:space="preserve">(10) Where are the ground rules and assumptions documented, and how do all analysis agencies obtain this information?
</t>
  </si>
  <si>
    <t>HSI, logistics, technology, T&amp;E, programmatic</t>
  </si>
  <si>
    <t xml:space="preserve">(7) Are technology refreshment schedules defined?
</t>
  </si>
  <si>
    <t>HSI, PQM, logistics, programmatic, interoperability</t>
  </si>
  <si>
    <t xml:space="preserve">      (4) Are production, deployment schedules defined?
</t>
  </si>
  <si>
    <t xml:space="preserve">(1) Has the program identified standard ground rules and assumptions for use by all agencies supporting program analysis?
</t>
  </si>
  <si>
    <t xml:space="preserve">8. System Requirements 
</t>
  </si>
  <si>
    <t>Level 1, HSI, T&amp;E, technology, risk, PQM, logistics, software, training, programmatic, interoperability</t>
  </si>
  <si>
    <t>software, HSI, logistics, PQM, T&amp;E, technology, programmatic, interoperability</t>
  </si>
  <si>
    <t xml:space="preserve">d. Requirements Management
</t>
  </si>
  <si>
    <t>software, T&amp;E, training, risk, logistics, PQM, technology, HSI, programmatic, interoperability</t>
  </si>
  <si>
    <r>
      <t>(</t>
    </r>
    <r>
      <rPr>
        <sz val="10"/>
        <rFont val="Times New Roman"/>
        <family val="1"/>
      </rPr>
      <t>II</t>
    </r>
    <r>
      <rPr>
        <sz val="10"/>
        <rFont val="Arial"/>
        <family val="2"/>
      </rPr>
      <t xml:space="preserve">) Were embedded training capabilities considered?
</t>
    </r>
  </si>
  <si>
    <t>HSI, software, risk, T&amp;E, logistics,  programmatic, interoperability</t>
  </si>
  <si>
    <t xml:space="preserve">7. Product Support
</t>
  </si>
  <si>
    <t>Level 1, logistics, PQM, T&amp;E, software, risk, EVM, training,  HSI, technology, programmatic, interoperability</t>
  </si>
  <si>
    <t xml:space="preserve">4. Management Metrics 
</t>
  </si>
  <si>
    <t xml:space="preserve">3. Program Schedule   
</t>
  </si>
  <si>
    <t xml:space="preserve">2. Planning
</t>
  </si>
  <si>
    <t xml:space="preserve">d. What planning factors been reviewed and approved by applicable agencies such as DoD, and service chiefs?
</t>
  </si>
  <si>
    <t xml:space="preserve">3. Program schedule
</t>
  </si>
  <si>
    <t xml:space="preserve">12. Completion / Exit Criteria
</t>
  </si>
  <si>
    <t>HSI, T&amp;E, logistics, PQM, programmatic</t>
  </si>
  <si>
    <t xml:space="preserve">(2) Does the program identify the organizational element responsible for each of the various quality efforts, and are they appropriate to accomplish their functions?
</t>
  </si>
  <si>
    <t xml:space="preserve">(6) Are metrics collected and processes selected for Continuous Process Improvement that demonstrate execution and the effectiveness of the effort?
</t>
  </si>
  <si>
    <t>HSI, risk, EVM, training, software, logistics, PQM, technology, T&amp;E, programmatic, interoperability</t>
  </si>
  <si>
    <t xml:space="preserve">(1) Have deficiencies identified during previous assessments, program reviews, or testing been corrected?
</t>
  </si>
  <si>
    <t xml:space="preserve">(7) Has the Product Support Plan (PSP) been updated to reflect the support concepts developed during the concept refinement phase?
</t>
  </si>
  <si>
    <t xml:space="preserve">(8) Does the PSP reflect and document evaluation of alternative logistics concepts and support system trade off results?
</t>
  </si>
  <si>
    <t xml:space="preserve">(9) Does the PSP identify the impact of interoperability requirements?
</t>
  </si>
  <si>
    <t xml:space="preserve">(10) Have the comments of applicable commands been reviewed?
</t>
  </si>
  <si>
    <t xml:space="preserve">(11) Are logistics metrics identified in the Acquisition Program Baseline (APB), and reflected in implementing logistics documentation?
</t>
  </si>
  <si>
    <t xml:space="preserve">(12) Are Initial Operational Capability (IOC) / Full Operational Capability (FOC) dates established and defined?
</t>
  </si>
  <si>
    <t xml:space="preserve">(13) Are trade studies conducted on a continuous basis to ensure that performance and supportability goals are met?
</t>
  </si>
  <si>
    <t xml:space="preserve">(14) Is logistic support included as a part of the life cycle SE approach to supportability, including information interoperability requirements?
</t>
  </si>
  <si>
    <t xml:space="preserve">(15) Has a risk management program been established that includes both Government and contractor participation?
</t>
  </si>
  <si>
    <t xml:space="preserve">(16) Have logistics support program risks and mitigation plans been identified and assessed?
</t>
  </si>
  <si>
    <t xml:space="preserve">(17) Are logistics support and overall sustainment performance requirements stated in the CDD?
</t>
  </si>
  <si>
    <t xml:space="preserve">(18) Has the program office implemented a quality program to monitor contractor and vendor performance?  
</t>
  </si>
  <si>
    <t xml:space="preserve">(19) Are there plans to ensure the quality program is properly staffed and assigned personnel will be accountable for product quality?
</t>
  </si>
  <si>
    <t xml:space="preserve">(20) Are there plans to ensure the supply chain value stream will be mapped to the support process?
</t>
  </si>
  <si>
    <t xml:space="preserve">(21) Are there plans to ensure the supply chain value stream process capabilities will be determined?
</t>
  </si>
  <si>
    <t xml:space="preserve">(22) Are there plans to ensure the supply chain value stream process improvement initiatives will be implemented based on process capabilities?
</t>
  </si>
  <si>
    <t xml:space="preserve">(23) Will the end-to-end logistics chain sustainment solutions have the flexibility to meet the full spectrum of contingencies with no loss of operational capability or tempo?
</t>
  </si>
  <si>
    <t xml:space="preserve">(24) Will enterprise integration be enabled in a single view of the supply chain of both organic and commercial provider asset inventories and asset tracking (i.e., total asset visibility)?
</t>
  </si>
  <si>
    <t>7.b(24)</t>
  </si>
  <si>
    <t xml:space="preserve">(2) Does the CM plan address the methodology to manage system configuration throughout the program life cycle?
</t>
  </si>
  <si>
    <t>7.k(5)</t>
  </si>
  <si>
    <t xml:space="preserve">(3) Is the system requirement documented and being managed in accordance with the CM Plan?
</t>
  </si>
  <si>
    <t xml:space="preserve">(4) Are changes to the managed Configuration Items (CI) controlled and tracked to higher level (system specification and CDD), and lower level (system requirements) documents?
</t>
  </si>
  <si>
    <t>logistics, T&amp;E, software, PQM, technology, risk, programmatic, interoperability</t>
  </si>
  <si>
    <t>risk, PQM, logistics,  technology, programmatic, interoperability</t>
  </si>
  <si>
    <t>PQM, HSI, software, logistics, T&amp;E, programmatic</t>
  </si>
  <si>
    <t>logistics,  software, T&amp;E, programmatic</t>
  </si>
  <si>
    <t xml:space="preserve">T&amp;E, HSI, PQM, logistics, risk, programmatic </t>
  </si>
  <si>
    <t>HSI, PQM, logistics, programmatic</t>
  </si>
  <si>
    <t xml:space="preserve">b. Is the methodology consistent with DoD guidelines?
</t>
  </si>
  <si>
    <t>T&amp;E, logistics, training, software, HSI, EVM, PQM, technology, risk, programmatic, interoperability</t>
  </si>
  <si>
    <t xml:space="preserve">(8) Are unique system features, use of off-the-shelf software, application of industry standards, and the relationship of the system architecture to DOD standards documented, and have methods of risk management been identified?
</t>
  </si>
  <si>
    <t>logistics, T&amp;E, software, risk, PQM, EVM, training, HSI, technology, programmatic, interoperability</t>
  </si>
  <si>
    <t xml:space="preserve">c. Is the technical review board properly staffed, and did the appropriate technical disciplines participate in the review?
</t>
  </si>
  <si>
    <t xml:space="preserve">b. Has a Systems Engineering Plan (SEP) been developed and implemented?
</t>
  </si>
  <si>
    <t>risk, PQM, software, programmatic, interoperability</t>
  </si>
  <si>
    <t>logistics, risk, T&amp;E, software, programmatic, interoperability</t>
  </si>
  <si>
    <t>T&amp;E, HSI, software, logistics, risk, programmatic, interoperability</t>
  </si>
  <si>
    <t>T&amp;E, EVM, risk, logistics, PQM, training, software, technology, HSI, programmatic, interoperability</t>
  </si>
  <si>
    <t xml:space="preserve">f. Critical Path Impacts
</t>
  </si>
  <si>
    <t xml:space="preserve">(1) What is the program status versus the critical path?
</t>
  </si>
  <si>
    <t>T&amp;E, EVM, PQM, logistics, risk, training, software, HSI, technology, programmatic, interoperability</t>
  </si>
  <si>
    <t xml:space="preserve">d. Is the latest estimate of development costs consistent with the technical risk of the program, the program's critical path plan, and available resources?
</t>
  </si>
  <si>
    <t>risk, logistics, software, T&amp;E, programmatic</t>
  </si>
  <si>
    <t xml:space="preserve">e. Are the software and T&amp;E tasks in the program adequately funded based on latest cost estimate?
</t>
  </si>
  <si>
    <t>risk, T&amp;E, PQM, software,  EVM, technology, HSI, training, logistics, programmatic, interoperability</t>
  </si>
  <si>
    <t xml:space="preserve">g. Is the Work Breakdown Structure (WBS) consistent with the cost account structure and the program plan / SEP?
</t>
  </si>
  <si>
    <t>HSI, PQM, T&amp;E, logistics, risk, technology, EVM,  training, software, programmatic, interoperability</t>
  </si>
  <si>
    <t xml:space="preserve">a. Is there a complete organization structure shown, and is the organization consistent with the technical challenges / risks of the program?
</t>
  </si>
  <si>
    <t>T&amp;E, logistics, risk, HSI, PQM, technology, EVM, training, software, programmatic, interoperability</t>
  </si>
  <si>
    <t>logistics, T&amp;E, PQM, risk, EVM, training, software, programmatic, interoperability, HSI, technology</t>
  </si>
  <si>
    <r>
      <t>a. Program Management</t>
    </r>
    <r>
      <rPr>
        <b/>
        <sz val="10"/>
        <rFont val="Arial"/>
        <family val="2"/>
      </rPr>
      <t xml:space="preserve"> </t>
    </r>
    <r>
      <rPr>
        <sz val="10"/>
        <rFont val="Arial"/>
        <family val="2"/>
      </rPr>
      <t xml:space="preserve">Processes 
</t>
    </r>
  </si>
  <si>
    <t xml:space="preserve">(4) Is the program being managed to adjust resources, and to address issues? 
</t>
  </si>
  <si>
    <t>logistics, T&amp;E, PQM, risk, EVM, training, software, HSI, technology, programmatic, interoperability</t>
  </si>
  <si>
    <t xml:space="preserve">(3)   Are the planned technical reviews scheduled and event driven verses schedule driven, and is the technical review strategy described in the SEP?
</t>
  </si>
  <si>
    <t xml:space="preserve">(2)   Are the processes shared by the Government and contractor (if applicable) team?
</t>
  </si>
  <si>
    <t xml:space="preserve">(1)   Is there a defined SE process?
</t>
  </si>
  <si>
    <t xml:space="preserve">(4)   Are the SE processes adequate to support the technical requirements of the technical reviews, and are the technical teams working against a defined technical baseline?
</t>
  </si>
  <si>
    <t>PQM, EVM, HSI, logistics, training, risk, technology, T&amp;E, software, programmatic, interoperability</t>
  </si>
  <si>
    <t xml:space="preserve">c. Risk Management (RM) Processes 
</t>
  </si>
  <si>
    <t xml:space="preserve">(7) Does the risk management process provide for risk updates to support the technical reviews and program management (acquisition) reviews?
</t>
  </si>
  <si>
    <t xml:space="preserve">d. Test Processes 
</t>
  </si>
  <si>
    <t xml:space="preserve">(1) Does the TEMP address SoS / FoS test and certification requirements?
</t>
  </si>
  <si>
    <t>HSI,  PQM, risk, EVM, software, logistics, training, technology, T&amp;E, programmatic,  interoperability</t>
  </si>
  <si>
    <t xml:space="preserve">f. Does the program acquisition strategy include full life cycle support planning, and address actions to assure sustainment and continuous improvement of product affordability?
</t>
  </si>
  <si>
    <t>HSI, PQM, T&amp;E, software, training, logistics, EVM, technology, risk, programmatic, interoperability</t>
  </si>
  <si>
    <t>T&amp;E, HSI,  logistics, risk, programmatic</t>
  </si>
  <si>
    <t>T&amp;E, risk, logistics, HSI</t>
  </si>
  <si>
    <t>HSI, T&amp;E, software, logistics, risk, programmatic</t>
  </si>
  <si>
    <t xml:space="preserve">(i) Is there a requirement for a preferred parts list and parts control prior to detailed design?
</t>
  </si>
  <si>
    <t>T&amp;E, risk,  logistics, HSI, programmatic</t>
  </si>
  <si>
    <t xml:space="preserve">HSI, T&amp;E, logistics, programmatic, interoperability </t>
  </si>
  <si>
    <t xml:space="preserve">k. Configuration Management (CM)
</t>
  </si>
  <si>
    <t xml:space="preserve">(5) Does the CM plan define or link to the process for management of externally controlled requirements and SoS / FoS configurations? 
</t>
  </si>
  <si>
    <t xml:space="preserve">l. Product and Technical Data
</t>
  </si>
  <si>
    <t>HSI, risk,  logistics, T&amp;E, training, PQM,   programmatic, interoperability</t>
  </si>
  <si>
    <t>T&amp;E, software, logistics, HSI, technology, programmatic</t>
  </si>
  <si>
    <t xml:space="preserve">m. Environment, Safety and Occupational Health (ESOH)
</t>
  </si>
  <si>
    <t xml:space="preserve">(2) Program Environmental, Safety and Health Evaluation (PESHE) 
</t>
  </si>
  <si>
    <t>HSI, PQM, T&amp;E, logistics, training, programmatic</t>
  </si>
  <si>
    <t xml:space="preserve">(5) Have software functional requirements and associated interfaces been defined?
</t>
  </si>
  <si>
    <t xml:space="preserve">p. Automated Information Technology (AIT)
</t>
  </si>
  <si>
    <t xml:space="preserve">q. Diminishing Manufacturing Sources and Material Shortages (DMSMS)
</t>
  </si>
  <si>
    <t>logistics, PQM, technology, risk,  programmatic, interoperability</t>
  </si>
  <si>
    <t xml:space="preserve">(9) Do contractual data requirements define requirements for the contractor to define and implement DMSMS management program?
</t>
  </si>
  <si>
    <t xml:space="preserve">d.  Staffing Impacts
</t>
  </si>
  <si>
    <t xml:space="preserve">(1) Is adequate Government and contractor staffing (expertise and quantity) available to execute the schedule?
</t>
  </si>
  <si>
    <t xml:space="preserve">(f) Have the compilation and assessment of data on the projected sustainment demand, standardization of platforms, and required support equipment been initiated?
</t>
  </si>
  <si>
    <t xml:space="preserve">(2) Key Logistics Information
</t>
  </si>
  <si>
    <t xml:space="preserve">b. Product Support Management
</t>
  </si>
  <si>
    <t xml:space="preserve">(4) National Environmental Policy Act (NEPA) Compliance Schedule 
</t>
  </si>
  <si>
    <t xml:space="preserve">(6) Does the design approach minimize the impact of DMSMS by addressing open system architecture?
</t>
  </si>
  <si>
    <t xml:space="preserve">(b) Does the road mapping process consider identification of emerging technologies?
</t>
  </si>
  <si>
    <t xml:space="preserve">(b) Does the design approach minimize the impact of DMSMS by addressing the application specific integrated circuits vs. field programmable gate arrays?
</t>
  </si>
  <si>
    <t xml:space="preserve">(7) Do design reviews address DMSMS management approaches and solutions?
</t>
  </si>
  <si>
    <t xml:space="preserve">a. Life Cycle Logistics
</t>
  </si>
  <si>
    <t xml:space="preserve">(1) Key Logistics Considerations
</t>
  </si>
  <si>
    <t xml:space="preserve">e.  Are key interfaces with joint programs established, and are they represented at the review?
</t>
  </si>
  <si>
    <t xml:space="preserve">f.  Is there a single point of contact within the program for all Net-Centric interoperability issues?
</t>
  </si>
  <si>
    <t xml:space="preserve">b. Systems Engineering (SE) Processes 
</t>
  </si>
  <si>
    <r>
      <t>(7) Has the project set up an integrated digital data environment to allow every activity involved with the program to cost effectively create, store, access, manipulate and / or exchange A</t>
    </r>
    <r>
      <rPr>
        <vertAlign val="subscript"/>
        <sz val="10"/>
        <rFont val="Arial"/>
        <family val="2"/>
      </rPr>
      <t>o</t>
    </r>
    <r>
      <rPr>
        <sz val="10"/>
        <rFont val="Arial"/>
        <family val="2"/>
      </rPr>
      <t xml:space="preserve">, SE and SA data?
</t>
    </r>
  </si>
  <si>
    <t xml:space="preserve">(1)  Have the KPPs and other performance requirements, both explicit and derived for the overall system been defined, quantified and documented?
</t>
  </si>
  <si>
    <t xml:space="preserve">(6) Have system architectural requirements (both explicit and implied) been addressed?
</t>
  </si>
  <si>
    <t>HSI, software, risk, logistics, technology, T&amp;E, programmatic, interoperability</t>
  </si>
  <si>
    <t>PQM, logistics, technology, risk, programmatic, interoperability</t>
  </si>
  <si>
    <t>T&amp;E, PQM, logistics, risk, software, HSI, technology, programmatic</t>
  </si>
  <si>
    <t xml:space="preserve">(4) Will the system be compliant with the Geospatial / Time Standards (GTS) CAL?
</t>
  </si>
  <si>
    <t xml:space="preserve">(19) Is reliability development testing (test, analyze and fix) planned for Engineering and Manufacturing Development (EMD) phase?
</t>
  </si>
  <si>
    <t xml:space="preserve">(14) Is the EMD contractor required to deliver source data packages for technical manuals and weapons loading manuals in time to support T&amp;E events?
</t>
  </si>
  <si>
    <r>
      <t xml:space="preserve">Program Risk Assessment Checklist   </t>
    </r>
    <r>
      <rPr>
        <sz val="8"/>
        <rFont val="Arial"/>
        <family val="2"/>
      </rPr>
      <t>(27 September 2010)</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</si>
</sst>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0"/>
    <numFmt numFmtId="168" formatCode="[$€-2]\ #,##0.00_);[Red]\([$€-2]\ #,##0.00\)"/>
  </numFmts>
  <fonts count="48">
    <font>
      <sz val="10"/>
      <name val="Arial"/>
      <family val="0"/>
    </font>
    <font>
      <u val="single"/>
      <sz val="10"/>
      <color indexed="36"/>
      <name val="Arial"/>
      <family val="0"/>
    </font>
    <font>
      <u val="single"/>
      <sz val="10"/>
      <color indexed="12"/>
      <name val="Arial"/>
      <family val="0"/>
    </font>
    <font>
      <b/>
      <sz val="16"/>
      <name val="Arial"/>
      <family val="2"/>
    </font>
    <font>
      <b/>
      <sz val="20"/>
      <name val="Arial"/>
      <family val="2"/>
    </font>
    <font>
      <b/>
      <sz val="10"/>
      <name val="Arial"/>
      <family val="2"/>
    </font>
    <font>
      <b/>
      <sz val="7"/>
      <name val="Arial"/>
      <family val="2"/>
    </font>
    <font>
      <sz val="7"/>
      <name val="Arial"/>
      <family val="2"/>
    </font>
    <font>
      <sz val="8"/>
      <name val="Arial"/>
      <family val="2"/>
    </font>
    <font>
      <b/>
      <sz val="8"/>
      <name val="Arial"/>
      <family val="2"/>
    </font>
    <font>
      <sz val="6"/>
      <name val="Arial"/>
      <family val="2"/>
    </font>
    <font>
      <sz val="7"/>
      <color indexed="8"/>
      <name val="Arial"/>
      <family val="2"/>
    </font>
    <font>
      <b/>
      <u val="single"/>
      <sz val="9"/>
      <name val="Arial"/>
      <family val="2"/>
    </font>
    <font>
      <sz val="10"/>
      <name val="Times New Roman"/>
      <family val="1"/>
    </font>
    <font>
      <sz val="7"/>
      <name val="Terminal"/>
      <family val="3"/>
    </font>
    <font>
      <b/>
      <sz val="10"/>
      <color indexed="9"/>
      <name val="Arial"/>
      <family val="2"/>
    </font>
    <font>
      <b/>
      <sz val="10"/>
      <color indexed="13"/>
      <name val="Arial"/>
      <family val="2"/>
    </font>
    <font>
      <b/>
      <sz val="10"/>
      <color indexed="10"/>
      <name val="Arial"/>
      <family val="2"/>
    </font>
    <font>
      <b/>
      <sz val="10"/>
      <name val="Courier New"/>
      <family val="3"/>
    </font>
    <font>
      <vertAlign val="subscript"/>
      <sz val="10"/>
      <name val="Arial"/>
      <family val="2"/>
    </font>
    <font>
      <b/>
      <u val="single"/>
      <sz val="8.5"/>
      <name val="Arial"/>
      <family val="2"/>
    </font>
    <font>
      <sz val="8.5"/>
      <name val="Arial"/>
      <family val="2"/>
    </font>
    <font>
      <b/>
      <sz val="10"/>
      <color indexed="17"/>
      <name val="Arial"/>
      <family val="2"/>
    </font>
    <font>
      <b/>
      <i/>
      <sz val="20"/>
      <name val="Arial"/>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5"/>
      <color indexed="10"/>
      <name val="Arial"/>
      <family val="0"/>
    </font>
    <font>
      <sz val="8.5"/>
      <color indexed="10"/>
      <name val="Arial"/>
      <family val="0"/>
    </font>
    <font>
      <i/>
      <sz val="8.5"/>
      <color indexed="10"/>
      <name val="Arial"/>
      <family val="0"/>
    </font>
    <font>
      <i/>
      <sz val="10"/>
      <color indexed="8"/>
      <name val="Arial"/>
      <family val="0"/>
    </font>
    <font>
      <b/>
      <sz val="9"/>
      <color indexed="8"/>
      <name val="Arial"/>
      <family val="0"/>
    </font>
    <font>
      <b/>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style="medium"/>
      <right style="medium"/>
      <top style="medium"/>
      <bottom>
        <color indexed="63"/>
      </bottom>
    </border>
    <border>
      <left>
        <color indexed="63"/>
      </left>
      <right style="thin"/>
      <top style="thin"/>
      <bottom>
        <color indexed="63"/>
      </bottom>
    </border>
    <border>
      <left style="medium"/>
      <right style="medium"/>
      <top>
        <color indexed="63"/>
      </top>
      <bottom style="medium"/>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medium"/>
      <right style="medium"/>
      <top>
        <color indexed="63"/>
      </top>
      <bottom>
        <color indexed="63"/>
      </bottom>
    </border>
    <border>
      <left style="medium"/>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30" fillId="3" borderId="0" applyNumberFormat="0" applyBorder="0" applyAlignment="0" applyProtection="0"/>
    <xf numFmtId="0" fontId="34" fillId="20" borderId="1" applyNumberFormat="0" applyAlignment="0" applyProtection="0"/>
    <xf numFmtId="0" fontId="3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29"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 fillId="0" borderId="0" applyNumberFormat="0" applyFill="0" applyBorder="0" applyAlignment="0" applyProtection="0"/>
    <xf numFmtId="0" fontId="32" fillId="7" borderId="1" applyNumberFormat="0" applyAlignment="0" applyProtection="0"/>
    <xf numFmtId="0" fontId="35"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3"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cellStyleXfs>
  <cellXfs count="211">
    <xf numFmtId="0" fontId="0" fillId="0" borderId="0" xfId="0" applyAlignment="1">
      <alignment/>
    </xf>
    <xf numFmtId="0" fontId="0" fillId="0" borderId="0" xfId="0" applyAlignment="1">
      <alignment vertical="top" wrapText="1"/>
    </xf>
    <xf numFmtId="0" fontId="0" fillId="0" borderId="0" xfId="0" applyAlignment="1">
      <alignment vertical="top"/>
    </xf>
    <xf numFmtId="0" fontId="5" fillId="0" borderId="0" xfId="0" applyFont="1" applyAlignment="1">
      <alignment horizontal="left" vertical="top"/>
    </xf>
    <xf numFmtId="0" fontId="0" fillId="0" borderId="0" xfId="0" applyAlignment="1">
      <alignment horizontal="center"/>
    </xf>
    <xf numFmtId="0" fontId="5" fillId="17" borderId="10" xfId="0" applyFont="1" applyFill="1" applyBorder="1" applyAlignment="1">
      <alignment horizontal="center" vertical="center"/>
    </xf>
    <xf numFmtId="0" fontId="5" fillId="24" borderId="10" xfId="0" applyFont="1" applyFill="1" applyBorder="1" applyAlignment="1">
      <alignment horizontal="center" vertical="center"/>
    </xf>
    <xf numFmtId="0" fontId="5" fillId="18" borderId="10" xfId="0" applyFont="1" applyFill="1" applyBorder="1" applyAlignment="1">
      <alignment horizontal="center" vertical="center"/>
    </xf>
    <xf numFmtId="0" fontId="5" fillId="20" borderId="10" xfId="0" applyFont="1" applyFill="1" applyBorder="1" applyAlignment="1">
      <alignment horizontal="center" vertical="center"/>
    </xf>
    <xf numFmtId="49" fontId="0" fillId="0" borderId="0" xfId="0" applyNumberFormat="1" applyAlignment="1">
      <alignment vertical="center"/>
    </xf>
    <xf numFmtId="0" fontId="0" fillId="24" borderId="0" xfId="0" applyFill="1" applyAlignment="1">
      <alignment/>
    </xf>
    <xf numFmtId="0" fontId="0" fillId="0" borderId="0" xfId="0" applyNumberFormat="1" applyAlignment="1">
      <alignment/>
    </xf>
    <xf numFmtId="0" fontId="0" fillId="0" borderId="0" xfId="0" applyNumberFormat="1" applyAlignment="1">
      <alignment vertical="top"/>
    </xf>
    <xf numFmtId="0" fontId="0" fillId="0" borderId="0" xfId="0" applyFont="1" applyAlignment="1">
      <alignment/>
    </xf>
    <xf numFmtId="0" fontId="0" fillId="0" borderId="0" xfId="0" applyFont="1" applyAlignment="1">
      <alignment/>
    </xf>
    <xf numFmtId="0" fontId="7" fillId="0" borderId="0" xfId="0" applyFont="1" applyAlignment="1">
      <alignment horizontal="center" vertical="top"/>
    </xf>
    <xf numFmtId="0" fontId="5" fillId="17" borderId="11" xfId="0" applyFont="1" applyFill="1" applyBorder="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NumberFormat="1" applyFont="1" applyAlignment="1">
      <alignment horizontal="left" vertical="center" wrapText="1"/>
    </xf>
    <xf numFmtId="0" fontId="0" fillId="0" borderId="0" xfId="0" applyFill="1" applyAlignment="1">
      <alignment vertical="top"/>
    </xf>
    <xf numFmtId="0" fontId="0" fillId="0" borderId="0" xfId="0" applyFill="1" applyAlignment="1">
      <alignment/>
    </xf>
    <xf numFmtId="0" fontId="7"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vertical="top"/>
    </xf>
    <xf numFmtId="0" fontId="0" fillId="0" borderId="0" xfId="0" applyAlignment="1">
      <alignment wrapText="1"/>
    </xf>
    <xf numFmtId="0" fontId="0" fillId="0" borderId="0" xfId="0" applyAlignment="1">
      <alignment/>
    </xf>
    <xf numFmtId="0" fontId="0" fillId="0" borderId="0" xfId="0" applyAlignment="1">
      <alignment horizontal="left" vertical="top" wrapText="1"/>
    </xf>
    <xf numFmtId="0" fontId="0" fillId="0" borderId="0" xfId="0" applyNumberFormat="1" applyFont="1" applyAlignment="1">
      <alignment horizontal="center" vertical="center" wrapText="1"/>
    </xf>
    <xf numFmtId="0" fontId="5" fillId="0" borderId="12" xfId="0" applyFont="1" applyBorder="1" applyAlignment="1" applyProtection="1">
      <alignment horizontal="center"/>
      <protection/>
    </xf>
    <xf numFmtId="0" fontId="5" fillId="0" borderId="10" xfId="0" applyFont="1" applyBorder="1" applyAlignment="1">
      <alignment horizontal="right" vertical="center" wrapText="1"/>
    </xf>
    <xf numFmtId="0" fontId="5" fillId="0" borderId="10" xfId="0" applyFont="1" applyBorder="1" applyAlignment="1">
      <alignment horizontal="center" vertical="center"/>
    </xf>
    <xf numFmtId="49" fontId="9" fillId="0" borderId="10" xfId="0" applyNumberFormat="1" applyFont="1" applyBorder="1" applyAlignment="1">
      <alignment horizontal="center"/>
    </xf>
    <xf numFmtId="0" fontId="6" fillId="0" borderId="10" xfId="0" applyNumberFormat="1" applyFont="1" applyBorder="1" applyAlignment="1">
      <alignment horizontal="left" vertical="center" wrapText="1"/>
    </xf>
    <xf numFmtId="49" fontId="5" fillId="0" borderId="10" xfId="0" applyNumberFormat="1" applyFont="1" applyBorder="1" applyAlignment="1">
      <alignment horizontal="center"/>
    </xf>
    <xf numFmtId="0" fontId="5" fillId="0" borderId="10" xfId="0" applyFont="1" applyBorder="1" applyAlignment="1">
      <alignment vertical="top" wrapText="1"/>
    </xf>
    <xf numFmtId="0" fontId="10" fillId="0" borderId="10" xfId="0" applyFont="1" applyBorder="1" applyAlignment="1">
      <alignment horizontal="center" vertical="top" wrapText="1"/>
    </xf>
    <xf numFmtId="0" fontId="7" fillId="0" borderId="10" xfId="0" applyFont="1" applyBorder="1" applyAlignment="1">
      <alignment horizontal="left" vertical="center" wrapText="1"/>
    </xf>
    <xf numFmtId="0" fontId="0" fillId="0" borderId="10" xfId="0" applyFont="1" applyBorder="1" applyAlignment="1">
      <alignment horizontal="left" vertical="top" wrapText="1" indent="2"/>
    </xf>
    <xf numFmtId="0" fontId="0" fillId="0" borderId="10" xfId="0" applyFont="1" applyFill="1" applyBorder="1" applyAlignment="1">
      <alignment horizontal="left" vertical="top" wrapText="1" indent="2"/>
    </xf>
    <xf numFmtId="0" fontId="11" fillId="0" borderId="10" xfId="0" applyFont="1" applyFill="1" applyBorder="1" applyAlignment="1">
      <alignment horizontal="center" vertical="top"/>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top"/>
    </xf>
    <xf numFmtId="0" fontId="7" fillId="0" borderId="10" xfId="0" applyFont="1" applyBorder="1" applyAlignment="1">
      <alignment horizontal="center" vertical="top"/>
    </xf>
    <xf numFmtId="0" fontId="0" fillId="0" borderId="10" xfId="0" applyFont="1" applyBorder="1" applyAlignment="1">
      <alignment horizontal="left" vertical="top" wrapText="1" indent="2"/>
    </xf>
    <xf numFmtId="0" fontId="7" fillId="0" borderId="10" xfId="0" applyFont="1" applyBorder="1" applyAlignment="1">
      <alignment horizontal="center" vertical="top"/>
    </xf>
    <xf numFmtId="0" fontId="0" fillId="0" borderId="10" xfId="0" applyFont="1" applyFill="1" applyBorder="1" applyAlignment="1">
      <alignment horizontal="left" vertical="top" wrapText="1" indent="3"/>
    </xf>
    <xf numFmtId="0" fontId="0" fillId="0" borderId="10" xfId="0" applyFont="1" applyBorder="1" applyAlignment="1">
      <alignment horizontal="left" vertical="top" wrapText="1" indent="3"/>
    </xf>
    <xf numFmtId="0" fontId="0" fillId="0" borderId="10" xfId="0" applyFont="1" applyBorder="1" applyAlignment="1">
      <alignment horizontal="left" vertical="top" wrapText="1" indent="1"/>
    </xf>
    <xf numFmtId="0" fontId="7" fillId="0" borderId="10" xfId="0" applyFont="1" applyFill="1" applyBorder="1" applyAlignment="1">
      <alignment horizontal="center" vertical="top" wrapText="1"/>
    </xf>
    <xf numFmtId="0" fontId="0" fillId="0" borderId="10" xfId="0" applyBorder="1" applyAlignment="1">
      <alignment vertical="top" wrapText="1"/>
    </xf>
    <xf numFmtId="0" fontId="3" fillId="0" borderId="10" xfId="0" applyFont="1" applyBorder="1" applyAlignment="1">
      <alignment horizontal="center" vertical="top"/>
    </xf>
    <xf numFmtId="0" fontId="5" fillId="0" borderId="10" xfId="0" applyFont="1" applyBorder="1" applyAlignment="1">
      <alignment horizontal="left" vertical="top" wrapText="1"/>
    </xf>
    <xf numFmtId="49" fontId="9" fillId="0" borderId="10" xfId="0" applyNumberFormat="1" applyFont="1" applyBorder="1" applyAlignment="1">
      <alignment horizontal="center"/>
    </xf>
    <xf numFmtId="49" fontId="5" fillId="0" borderId="10" xfId="0" applyNumberFormat="1" applyFont="1" applyBorder="1" applyAlignment="1">
      <alignment horizontal="center" wrapText="1"/>
    </xf>
    <xf numFmtId="0" fontId="0" fillId="0" borderId="10" xfId="0" applyBorder="1" applyAlignment="1">
      <alignment horizontal="left" vertical="top" wrapText="1"/>
    </xf>
    <xf numFmtId="0" fontId="0" fillId="0" borderId="10" xfId="0" applyBorder="1" applyAlignment="1">
      <alignment wrapText="1"/>
    </xf>
    <xf numFmtId="0" fontId="0" fillId="0" borderId="10" xfId="0" applyBorder="1" applyAlignment="1">
      <alignment/>
    </xf>
    <xf numFmtId="0" fontId="7" fillId="0" borderId="10" xfId="0" applyFont="1" applyBorder="1" applyAlignment="1">
      <alignment/>
    </xf>
    <xf numFmtId="0" fontId="6" fillId="0" borderId="10" xfId="0" applyFont="1" applyBorder="1" applyAlignment="1">
      <alignment horizontal="center" vertical="top"/>
    </xf>
    <xf numFmtId="0" fontId="5" fillId="0" borderId="13" xfId="0" applyFont="1" applyBorder="1" applyAlignment="1">
      <alignment vertical="top" wrapText="1"/>
    </xf>
    <xf numFmtId="0" fontId="5" fillId="0" borderId="13" xfId="0" applyFont="1" applyFill="1" applyBorder="1" applyAlignment="1">
      <alignment vertical="top" wrapText="1"/>
    </xf>
    <xf numFmtId="0" fontId="10" fillId="0" borderId="14" xfId="0" applyFont="1" applyBorder="1" applyAlignment="1">
      <alignment horizontal="center" vertical="top" wrapText="1"/>
    </xf>
    <xf numFmtId="0" fontId="10" fillId="0" borderId="14" xfId="0" applyFont="1" applyBorder="1" applyAlignment="1">
      <alignment horizontal="center" vertical="top"/>
    </xf>
    <xf numFmtId="0" fontId="7" fillId="0" borderId="14" xfId="0" applyFont="1" applyBorder="1" applyAlignment="1">
      <alignment horizontal="center" vertical="top"/>
    </xf>
    <xf numFmtId="0" fontId="7" fillId="0" borderId="14" xfId="0" applyFont="1" applyFill="1" applyBorder="1" applyAlignment="1">
      <alignment horizontal="center" vertical="top" wrapText="1"/>
    </xf>
    <xf numFmtId="0" fontId="7" fillId="0" borderId="14" xfId="0" applyFont="1" applyFill="1" applyBorder="1" applyAlignment="1">
      <alignment horizontal="center" vertical="top"/>
    </xf>
    <xf numFmtId="0" fontId="5" fillId="24" borderId="11" xfId="0" applyFont="1" applyFill="1" applyBorder="1" applyAlignment="1">
      <alignment horizontal="center" vertical="center"/>
    </xf>
    <xf numFmtId="0" fontId="5" fillId="18" borderId="11" xfId="0" applyFont="1" applyFill="1" applyBorder="1" applyAlignment="1">
      <alignment horizontal="center" vertical="center"/>
    </xf>
    <xf numFmtId="0" fontId="5" fillId="0" borderId="11" xfId="0" applyFont="1" applyBorder="1" applyAlignment="1">
      <alignment horizontal="center" vertical="center"/>
    </xf>
    <xf numFmtId="0" fontId="5" fillId="20" borderId="11" xfId="0" applyFont="1" applyFill="1" applyBorder="1" applyAlignment="1">
      <alignment horizontal="center" vertical="center"/>
    </xf>
    <xf numFmtId="0" fontId="5" fillId="17" borderId="15" xfId="0" applyFont="1" applyFill="1" applyBorder="1" applyAlignment="1">
      <alignment horizontal="center" vertical="center"/>
    </xf>
    <xf numFmtId="0" fontId="5" fillId="24" borderId="15" xfId="0" applyFont="1" applyFill="1" applyBorder="1" applyAlignment="1">
      <alignment horizontal="center" vertical="center"/>
    </xf>
    <xf numFmtId="0" fontId="5" fillId="18" borderId="15" xfId="0" applyFont="1" applyFill="1" applyBorder="1" applyAlignment="1">
      <alignment horizontal="center" vertical="center"/>
    </xf>
    <xf numFmtId="0" fontId="5" fillId="0" borderId="15" xfId="0" applyFont="1" applyBorder="1" applyAlignment="1">
      <alignment horizontal="center" vertical="center"/>
    </xf>
    <xf numFmtId="0" fontId="5" fillId="20" borderId="15" xfId="0" applyFont="1" applyFill="1" applyBorder="1" applyAlignment="1">
      <alignment horizontal="center" vertical="center"/>
    </xf>
    <xf numFmtId="0" fontId="5" fillId="0" borderId="15" xfId="0" applyFont="1" applyFill="1" applyBorder="1" applyAlignment="1">
      <alignment horizontal="center" vertical="center"/>
    </xf>
    <xf numFmtId="0" fontId="7" fillId="0" borderId="10" xfId="0" applyFont="1" applyBorder="1" applyAlignment="1">
      <alignment horizontal="center" vertical="top" wrapText="1"/>
    </xf>
    <xf numFmtId="0" fontId="7" fillId="0" borderId="10" xfId="0" applyFont="1" applyBorder="1" applyAlignment="1">
      <alignment horizontal="left" vertical="center" wrapText="1"/>
    </xf>
    <xf numFmtId="0" fontId="7" fillId="0" borderId="14" xfId="0" applyFont="1" applyBorder="1" applyAlignment="1">
      <alignment horizontal="center" vertical="top" wrapText="1"/>
    </xf>
    <xf numFmtId="0" fontId="0" fillId="0" borderId="13" xfId="0" applyFont="1" applyFill="1" applyBorder="1" applyAlignment="1">
      <alignment horizontal="left" vertical="top" wrapText="1" indent="1"/>
    </xf>
    <xf numFmtId="0" fontId="5" fillId="0" borderId="15" xfId="0" applyFont="1" applyFill="1" applyBorder="1" applyAlignment="1" applyProtection="1">
      <alignment horizontal="center" vertical="center" wrapText="1"/>
      <protection/>
    </xf>
    <xf numFmtId="0" fontId="0" fillId="0" borderId="13" xfId="0" applyFont="1" applyBorder="1" applyAlignment="1">
      <alignment horizontal="left" vertical="top" wrapText="1" indent="1"/>
    </xf>
    <xf numFmtId="0" fontId="5" fillId="0" borderId="15" xfId="0" applyFont="1" applyBorder="1" applyAlignment="1" applyProtection="1">
      <alignment horizontal="center" vertical="center" wrapText="1"/>
      <protection/>
    </xf>
    <xf numFmtId="0" fontId="0" fillId="0" borderId="10" xfId="0" applyFont="1" applyBorder="1" applyAlignment="1">
      <alignment horizontal="left" vertical="top" wrapText="1" indent="4"/>
    </xf>
    <xf numFmtId="0" fontId="0" fillId="0" borderId="10" xfId="0" applyFont="1" applyFill="1" applyBorder="1" applyAlignment="1">
      <alignment horizontal="left" vertical="top" wrapText="1" indent="2" readingOrder="1"/>
    </xf>
    <xf numFmtId="0" fontId="0" fillId="0" borderId="10" xfId="0" applyNumberFormat="1" applyFont="1" applyBorder="1" applyAlignment="1">
      <alignment horizontal="left" vertical="top" wrapText="1" indent="3" readingOrder="1"/>
    </xf>
    <xf numFmtId="49" fontId="7" fillId="0" borderId="14" xfId="0" applyNumberFormat="1" applyFont="1" applyBorder="1" applyAlignment="1">
      <alignment horizontal="center" vertical="top"/>
    </xf>
    <xf numFmtId="49" fontId="7" fillId="0" borderId="10" xfId="0" applyNumberFormat="1" applyFont="1" applyBorder="1" applyAlignment="1">
      <alignment horizontal="center" vertical="top"/>
    </xf>
    <xf numFmtId="0" fontId="0" fillId="0" borderId="10" xfId="0" applyFont="1" applyBorder="1" applyAlignment="1">
      <alignment vertical="top" wrapText="1"/>
    </xf>
    <xf numFmtId="49" fontId="7" fillId="0" borderId="10" xfId="0" applyNumberFormat="1" applyFont="1" applyBorder="1" applyAlignment="1">
      <alignment horizontal="center" vertical="top" wrapText="1"/>
    </xf>
    <xf numFmtId="49" fontId="0" fillId="0" borderId="10" xfId="0" applyNumberFormat="1" applyFont="1" applyBorder="1" applyAlignment="1">
      <alignment horizontal="left" vertical="top" wrapText="1" indent="1"/>
    </xf>
    <xf numFmtId="0" fontId="7" fillId="0" borderId="0" xfId="0" applyFont="1" applyFill="1" applyAlignment="1">
      <alignment horizontal="center" vertical="top" wrapText="1"/>
    </xf>
    <xf numFmtId="0" fontId="0" fillId="25" borderId="0" xfId="0" applyFont="1" applyFill="1" applyAlignment="1">
      <alignment/>
    </xf>
    <xf numFmtId="0" fontId="0" fillId="0" borderId="16" xfId="0" applyFont="1" applyFill="1" applyBorder="1" applyAlignment="1">
      <alignment horizontal="left" vertical="top" wrapText="1" indent="1"/>
    </xf>
    <xf numFmtId="0" fontId="5" fillId="0" borderId="17" xfId="0" applyFont="1" applyFill="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7" fillId="0" borderId="18" xfId="0" applyFont="1" applyFill="1" applyBorder="1" applyAlignment="1">
      <alignment horizontal="center" vertical="top" wrapText="1"/>
    </xf>
    <xf numFmtId="0" fontId="7" fillId="0" borderId="11" xfId="0" applyFont="1" applyFill="1" applyBorder="1" applyAlignment="1">
      <alignment horizontal="left" vertical="center" wrapText="1"/>
    </xf>
    <xf numFmtId="0" fontId="0" fillId="0" borderId="10" xfId="0" applyFont="1" applyFill="1" applyBorder="1" applyAlignment="1">
      <alignment horizontal="left" vertical="top" wrapText="1" indent="2" readingOrder="1"/>
    </xf>
    <xf numFmtId="0" fontId="0" fillId="0" borderId="0" xfId="0" applyFont="1" applyFill="1" applyAlignment="1">
      <alignment horizontal="left" vertical="top" wrapText="1" indent="1"/>
    </xf>
    <xf numFmtId="0" fontId="7" fillId="0" borderId="0" xfId="0" applyFont="1" applyAlignment="1">
      <alignment horizontal="center"/>
    </xf>
    <xf numFmtId="0" fontId="7" fillId="0" borderId="0" xfId="0" applyNumberFormat="1" applyFont="1" applyAlignment="1">
      <alignment horizontal="center"/>
    </xf>
    <xf numFmtId="0" fontId="0" fillId="0" borderId="10" xfId="0" applyFont="1" applyFill="1" applyBorder="1" applyAlignment="1">
      <alignment horizontal="left" vertical="top" wrapText="1" indent="1"/>
    </xf>
    <xf numFmtId="0" fontId="5" fillId="0" borderId="0" xfId="0" applyNumberFormat="1" applyFont="1" applyAlignment="1">
      <alignment horizontal="center" vertical="center"/>
    </xf>
    <xf numFmtId="0" fontId="5" fillId="0" borderId="0" xfId="0" applyNumberFormat="1" applyFont="1" applyAlignment="1">
      <alignment horizontal="left" vertical="center"/>
    </xf>
    <xf numFmtId="49" fontId="5" fillId="0" borderId="10" xfId="0" applyNumberFormat="1" applyFont="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0" fontId="18" fillId="0" borderId="10" xfId="0" applyFont="1" applyBorder="1" applyAlignment="1">
      <alignment wrapText="1"/>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vertical="top" wrapText="1"/>
      <protection locked="0"/>
    </xf>
    <xf numFmtId="0" fontId="5" fillId="0" borderId="0" xfId="0" applyFont="1" applyAlignment="1">
      <alignment/>
    </xf>
    <xf numFmtId="0" fontId="0" fillId="0" borderId="10" xfId="0" applyNumberFormat="1" applyFont="1" applyFill="1" applyBorder="1" applyAlignment="1">
      <alignment horizontal="left" vertical="top" wrapText="1" indent="3" readingOrder="1"/>
    </xf>
    <xf numFmtId="0" fontId="0" fillId="0" borderId="13" xfId="0" applyFont="1" applyBorder="1" applyAlignment="1">
      <alignment horizontal="left" vertical="top" wrapText="1" indent="2"/>
    </xf>
    <xf numFmtId="0" fontId="0" fillId="0" borderId="13" xfId="0" applyFont="1" applyFill="1" applyBorder="1" applyAlignment="1">
      <alignment horizontal="left" vertical="top" wrapText="1" indent="1"/>
    </xf>
    <xf numFmtId="0" fontId="5" fillId="20" borderId="10" xfId="0" applyFont="1" applyFill="1" applyBorder="1" applyAlignment="1">
      <alignment horizontal="right" vertical="center" wrapText="1"/>
    </xf>
    <xf numFmtId="0" fontId="0" fillId="20" borderId="10" xfId="0" applyFill="1" applyBorder="1" applyAlignment="1">
      <alignment vertical="top"/>
    </xf>
    <xf numFmtId="0" fontId="0" fillId="20" borderId="10" xfId="0" applyFill="1" applyBorder="1" applyAlignment="1">
      <alignment/>
    </xf>
    <xf numFmtId="0" fontId="17" fillId="20" borderId="10" xfId="0" applyFont="1" applyFill="1" applyBorder="1" applyAlignment="1">
      <alignment horizontal="right" vertical="center"/>
    </xf>
    <xf numFmtId="0" fontId="0" fillId="0" borderId="0" xfId="0" applyNumberFormat="1" applyFont="1" applyAlignment="1">
      <alignment horizontal="center" vertical="center"/>
    </xf>
    <xf numFmtId="0" fontId="0" fillId="0" borderId="0" xfId="0" applyNumberFormat="1" applyBorder="1" applyAlignment="1">
      <alignment horizontal="right"/>
    </xf>
    <xf numFmtId="0" fontId="0" fillId="0" borderId="0" xfId="0" applyNumberFormat="1" applyFont="1" applyAlignment="1">
      <alignment horizontal="left" vertical="center"/>
    </xf>
    <xf numFmtId="0" fontId="5" fillId="20" borderId="10" xfId="0" applyFont="1" applyFill="1" applyBorder="1" applyAlignment="1">
      <alignment horizontal="left" vertical="top" wrapText="1"/>
    </xf>
    <xf numFmtId="0" fontId="6" fillId="0" borderId="0" xfId="0" applyFont="1" applyAlignment="1">
      <alignment horizontal="left" vertical="center"/>
    </xf>
    <xf numFmtId="0" fontId="6" fillId="0" borderId="0" xfId="0" applyNumberFormat="1" applyFont="1" applyAlignment="1">
      <alignment horizontal="left" vertical="center"/>
    </xf>
    <xf numFmtId="0" fontId="0" fillId="0" borderId="10" xfId="0" applyFont="1" applyFill="1" applyBorder="1" applyAlignment="1">
      <alignment horizontal="left" vertical="top" wrapText="1" indent="4"/>
    </xf>
    <xf numFmtId="0" fontId="5" fillId="17" borderId="19" xfId="0" applyFont="1" applyFill="1" applyBorder="1" applyAlignment="1">
      <alignment horizontal="center" vertical="center"/>
    </xf>
    <xf numFmtId="0" fontId="5" fillId="24" borderId="19" xfId="0" applyFont="1" applyFill="1" applyBorder="1" applyAlignment="1">
      <alignment horizontal="center" vertical="center"/>
    </xf>
    <xf numFmtId="0" fontId="5" fillId="18" borderId="19" xfId="0" applyFont="1" applyFill="1" applyBorder="1" applyAlignment="1">
      <alignment horizontal="center" vertical="center"/>
    </xf>
    <xf numFmtId="0" fontId="5" fillId="0" borderId="19" xfId="0" applyFont="1" applyBorder="1" applyAlignment="1">
      <alignment horizontal="center" vertical="center"/>
    </xf>
    <xf numFmtId="0" fontId="5" fillId="20" borderId="19" xfId="0" applyFont="1" applyFill="1" applyBorder="1" applyAlignment="1">
      <alignment horizontal="center" vertical="center"/>
    </xf>
    <xf numFmtId="0" fontId="6" fillId="0" borderId="10" xfId="0" applyFont="1" applyBorder="1" applyAlignment="1">
      <alignment horizontal="left" wrapText="1"/>
    </xf>
    <xf numFmtId="0" fontId="7" fillId="0" borderId="2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4"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Font="1" applyBorder="1" applyAlignment="1">
      <alignment horizontal="left" vertical="center"/>
    </xf>
    <xf numFmtId="0" fontId="6" fillId="0" borderId="10" xfId="0" applyFont="1" applyFill="1" applyBorder="1" applyAlignment="1">
      <alignment horizontal="left" vertical="center"/>
    </xf>
    <xf numFmtId="0" fontId="0" fillId="0" borderId="10" xfId="0" applyFont="1" applyBorder="1" applyAlignment="1" applyProtection="1">
      <alignment horizontal="left" vertical="center" wrapText="1"/>
      <protection/>
    </xf>
    <xf numFmtId="49" fontId="0" fillId="0" borderId="10" xfId="0" applyNumberFormat="1" applyFont="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5" fillId="0" borderId="0" xfId="0" applyFont="1" applyAlignment="1">
      <alignment horizontal="right"/>
    </xf>
    <xf numFmtId="0" fontId="5" fillId="17" borderId="21" xfId="0" applyFont="1" applyFill="1" applyBorder="1" applyAlignment="1">
      <alignment horizontal="center" vertical="center"/>
    </xf>
    <xf numFmtId="0" fontId="5" fillId="24" borderId="22" xfId="0" applyFont="1" applyFill="1" applyBorder="1" applyAlignment="1">
      <alignment horizontal="center" vertical="center"/>
    </xf>
    <xf numFmtId="0" fontId="5" fillId="18" borderId="22" xfId="0" applyFont="1" applyFill="1" applyBorder="1" applyAlignment="1">
      <alignment horizontal="center" vertical="center"/>
    </xf>
    <xf numFmtId="0" fontId="5" fillId="26" borderId="22" xfId="0" applyFont="1" applyFill="1" applyBorder="1" applyAlignment="1">
      <alignment horizontal="center" vertical="center"/>
    </xf>
    <xf numFmtId="0" fontId="5" fillId="20" borderId="23" xfId="0" applyFont="1" applyFill="1" applyBorder="1" applyAlignment="1">
      <alignment horizontal="center" vertical="center"/>
    </xf>
    <xf numFmtId="0" fontId="5" fillId="20" borderId="13" xfId="0" applyFont="1" applyFill="1" applyBorder="1" applyAlignment="1">
      <alignment horizontal="right" vertical="center" wrapText="1"/>
    </xf>
    <xf numFmtId="0" fontId="0" fillId="20" borderId="24" xfId="0" applyFill="1" applyBorder="1" applyAlignment="1">
      <alignment vertical="top"/>
    </xf>
    <xf numFmtId="0" fontId="5" fillId="20" borderId="24" xfId="0" applyFont="1" applyFill="1" applyBorder="1" applyAlignment="1">
      <alignment horizontal="center" vertical="center"/>
    </xf>
    <xf numFmtId="0" fontId="0" fillId="20" borderId="24" xfId="0" applyFill="1" applyBorder="1" applyAlignment="1">
      <alignment/>
    </xf>
    <xf numFmtId="0" fontId="17" fillId="20" borderId="14" xfId="0" applyFont="1" applyFill="1" applyBorder="1" applyAlignment="1">
      <alignment horizontal="right" vertical="center"/>
    </xf>
    <xf numFmtId="0" fontId="0" fillId="0" borderId="0" xfId="0" applyFont="1" applyAlignment="1">
      <alignment/>
    </xf>
    <xf numFmtId="0" fontId="5" fillId="20" borderId="11" xfId="0" applyFont="1" applyFill="1" applyBorder="1" applyAlignment="1">
      <alignment horizontal="left" vertical="top" wrapText="1"/>
    </xf>
    <xf numFmtId="0" fontId="0" fillId="20" borderId="11" xfId="0" applyFill="1" applyBorder="1" applyAlignment="1">
      <alignment vertical="top"/>
    </xf>
    <xf numFmtId="0" fontId="0" fillId="20" borderId="11" xfId="0" applyFill="1" applyBorder="1" applyAlignment="1">
      <alignment/>
    </xf>
    <xf numFmtId="0" fontId="17" fillId="20" borderId="11" xfId="0" applyFont="1" applyFill="1" applyBorder="1" applyAlignment="1">
      <alignment horizontal="right" vertical="center"/>
    </xf>
    <xf numFmtId="0" fontId="5" fillId="0" borderId="10" xfId="0" applyFont="1" applyBorder="1" applyAlignment="1">
      <alignment horizontal="right" vertical="top" wrapText="1"/>
    </xf>
    <xf numFmtId="0" fontId="5" fillId="0" borderId="10" xfId="0" applyFont="1" applyFill="1" applyBorder="1" applyAlignment="1" applyProtection="1">
      <alignment vertical="top" wrapText="1"/>
      <protection locked="0"/>
    </xf>
    <xf numFmtId="0" fontId="0" fillId="0" borderId="0" xfId="0" applyFont="1" applyFill="1" applyBorder="1" applyAlignment="1">
      <alignment horizontal="left" vertical="top" wrapText="1" indent="2"/>
    </xf>
    <xf numFmtId="0" fontId="6" fillId="0" borderId="10" xfId="0" applyFont="1" applyBorder="1" applyAlignment="1" applyProtection="1">
      <alignment horizontal="center" vertical="center"/>
      <protection locked="0"/>
    </xf>
    <xf numFmtId="0" fontId="0" fillId="0" borderId="10" xfId="0" applyFont="1" applyFill="1" applyBorder="1" applyAlignment="1" applyProtection="1">
      <alignment vertical="top" wrapText="1"/>
      <protection locked="0"/>
    </xf>
    <xf numFmtId="0" fontId="0" fillId="0" borderId="13" xfId="0" applyFont="1" applyFill="1" applyBorder="1" applyAlignment="1">
      <alignment horizontal="left" vertical="top" wrapText="1" indent="2"/>
    </xf>
    <xf numFmtId="0" fontId="0" fillId="0" borderId="10" xfId="0" applyFont="1" applyFill="1" applyBorder="1" applyAlignment="1">
      <alignment horizontal="left" vertical="top" wrapText="1" indent="2" readingOrder="1"/>
    </xf>
    <xf numFmtId="0" fontId="5" fillId="0" borderId="10" xfId="0" applyFont="1" applyBorder="1" applyAlignment="1" applyProtection="1">
      <alignment horizontal="center" vertical="top" wrapText="1"/>
      <protection locked="0"/>
    </xf>
    <xf numFmtId="0" fontId="23" fillId="0" borderId="0" xfId="0" applyNumberFormat="1" applyFont="1" applyAlignment="1">
      <alignment horizontal="fill" vertical="center"/>
    </xf>
    <xf numFmtId="0" fontId="0" fillId="0" borderId="0" xfId="0" applyAlignment="1">
      <alignment/>
    </xf>
    <xf numFmtId="0" fontId="5" fillId="0" borderId="10" xfId="0" applyFont="1" applyFill="1" applyBorder="1" applyAlignment="1" applyProtection="1">
      <alignment horizontal="center" vertical="top" wrapText="1"/>
      <protection locked="0"/>
    </xf>
    <xf numFmtId="0" fontId="5" fillId="0" borderId="11" xfId="0" applyFont="1" applyBorder="1" applyAlignment="1" applyProtection="1">
      <alignment horizontal="center" vertical="top" wrapText="1"/>
      <protection locked="0"/>
    </xf>
    <xf numFmtId="0" fontId="20" fillId="0" borderId="0" xfId="0" applyNumberFormat="1" applyFont="1" applyAlignment="1">
      <alignment horizontal="left" vertical="top" wrapText="1"/>
    </xf>
    <xf numFmtId="0" fontId="21" fillId="0" borderId="0" xfId="0" applyFont="1" applyAlignment="1">
      <alignment wrapText="1"/>
    </xf>
    <xf numFmtId="0" fontId="20" fillId="0" borderId="0" xfId="0" applyFont="1" applyAlignment="1">
      <alignment horizontal="left" vertical="top" wrapText="1"/>
    </xf>
    <xf numFmtId="0" fontId="0" fillId="0" borderId="0" xfId="0" applyAlignment="1">
      <alignment horizontal="left" vertical="top" wrapText="1"/>
    </xf>
    <xf numFmtId="0" fontId="12" fillId="0" borderId="25" xfId="0" applyNumberFormat="1" applyFont="1" applyBorder="1" applyAlignment="1">
      <alignment horizontal="left" vertical="top" wrapText="1"/>
    </xf>
    <xf numFmtId="0" fontId="0" fillId="0" borderId="25" xfId="0" applyBorder="1" applyAlignment="1">
      <alignment wrapText="1"/>
    </xf>
    <xf numFmtId="0" fontId="5" fillId="0" borderId="11" xfId="0" applyFont="1" applyFill="1" applyBorder="1" applyAlignment="1" applyProtection="1">
      <alignment horizontal="center" vertical="top" wrapText="1"/>
      <protection locked="0"/>
    </xf>
    <xf numFmtId="0" fontId="5" fillId="0" borderId="26" xfId="0" applyFont="1" applyBorder="1" applyAlignment="1" applyProtection="1">
      <alignment horizontal="center" vertical="top" wrapText="1"/>
      <protection locked="0"/>
    </xf>
    <xf numFmtId="0" fontId="5" fillId="0" borderId="26" xfId="0" applyFont="1" applyFill="1" applyBorder="1" applyAlignment="1" applyProtection="1">
      <alignment horizontal="center" vertical="top" wrapText="1"/>
      <protection locked="0"/>
    </xf>
    <xf numFmtId="0" fontId="5" fillId="0" borderId="27" xfId="0" applyFont="1" applyBorder="1" applyAlignment="1" applyProtection="1">
      <alignment horizontal="center" vertical="top" wrapText="1"/>
      <protection locked="0"/>
    </xf>
    <xf numFmtId="0" fontId="5" fillId="0" borderId="13" xfId="0" applyFont="1" applyBorder="1" applyAlignment="1" applyProtection="1">
      <alignment horizontal="center" vertical="top" wrapText="1"/>
      <protection locked="0"/>
    </xf>
    <xf numFmtId="0" fontId="5" fillId="0" borderId="24" xfId="0" applyFont="1" applyBorder="1" applyAlignment="1" applyProtection="1">
      <alignment horizontal="center" vertical="top" wrapText="1"/>
      <protection locked="0"/>
    </xf>
    <xf numFmtId="0" fontId="5" fillId="0" borderId="14" xfId="0" applyFont="1" applyBorder="1" applyAlignment="1" applyProtection="1">
      <alignment horizontal="center" vertical="top" wrapText="1"/>
      <protection locked="0"/>
    </xf>
    <xf numFmtId="0" fontId="5" fillId="0" borderId="10" xfId="0" applyFont="1" applyBorder="1" applyAlignment="1" applyProtection="1">
      <alignment horizontal="center" vertical="center" wrapText="1"/>
      <protection locked="0"/>
    </xf>
    <xf numFmtId="0" fontId="5" fillId="0" borderId="28" xfId="0" applyFont="1" applyBorder="1" applyAlignment="1" applyProtection="1">
      <alignment/>
      <protection locked="0"/>
    </xf>
    <xf numFmtId="0" fontId="5" fillId="0" borderId="19" xfId="0" applyFont="1" applyBorder="1" applyAlignment="1" applyProtection="1">
      <alignment/>
      <protection locked="0"/>
    </xf>
    <xf numFmtId="0" fontId="5" fillId="0" borderId="28" xfId="0" applyNumberFormat="1" applyFont="1" applyBorder="1" applyAlignment="1" applyProtection="1">
      <alignment/>
      <protection locked="0"/>
    </xf>
    <xf numFmtId="0" fontId="5" fillId="0" borderId="19" xfId="0" applyFont="1" applyBorder="1" applyAlignment="1" applyProtection="1">
      <alignment/>
      <protection locked="0"/>
    </xf>
    <xf numFmtId="0" fontId="5" fillId="0" borderId="11" xfId="0" applyFont="1" applyBorder="1" applyAlignment="1" applyProtection="1">
      <alignment horizontal="center" vertical="center" wrapText="1"/>
      <protection locked="0"/>
    </xf>
    <xf numFmtId="0" fontId="4" fillId="0" borderId="0" xfId="0" applyNumberFormat="1" applyFont="1" applyBorder="1" applyAlignment="1">
      <alignment horizontal="center" vertical="center" wrapText="1"/>
    </xf>
    <xf numFmtId="0" fontId="4" fillId="0" borderId="0" xfId="0" applyNumberFormat="1"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0" xfId="0" applyFont="1" applyBorder="1" applyAlignment="1">
      <alignment horizontal="center" vertical="top"/>
    </xf>
    <xf numFmtId="0" fontId="5" fillId="0" borderId="10" xfId="0" applyFont="1" applyBorder="1" applyAlignment="1">
      <alignment horizontal="center"/>
    </xf>
    <xf numFmtId="0" fontId="12" fillId="0" borderId="0" xfId="0" applyNumberFormat="1" applyFont="1" applyAlignment="1">
      <alignment horizontal="left" vertical="top" wrapText="1"/>
    </xf>
    <xf numFmtId="0" fontId="0" fillId="0" borderId="0" xfId="0" applyAlignment="1">
      <alignment/>
    </xf>
    <xf numFmtId="0" fontId="5" fillId="0" borderId="26" xfId="0" applyFont="1" applyBorder="1" applyAlignment="1" applyProtection="1">
      <alignment horizontal="center" vertical="center" wrapText="1"/>
      <protection locked="0"/>
    </xf>
    <xf numFmtId="0" fontId="5" fillId="0" borderId="10" xfId="0" applyFont="1" applyBorder="1" applyAlignment="1">
      <alignment horizontal="center" vertical="center"/>
    </xf>
    <xf numFmtId="0" fontId="5" fillId="0" borderId="29"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9" xfId="0" applyNumberFormat="1" applyFont="1" applyBorder="1" applyAlignment="1" applyProtection="1">
      <alignment horizontal="center" vertical="center"/>
      <protection/>
    </xf>
    <xf numFmtId="0" fontId="0" fillId="0" borderId="0" xfId="0" applyAlignment="1">
      <alignment horizontal="center" vertical="center"/>
    </xf>
    <xf numFmtId="0" fontId="5" fillId="0" borderId="2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8" xfId="0" applyNumberFormat="1" applyFont="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dxf/>
    <dxf/>
    <dxf/>
    <dxf>
      <fill>
        <patternFill>
          <bgColor indexed="13"/>
        </patternFill>
      </fill>
    </dxf>
    <dxf>
      <fill>
        <patternFill>
          <bgColor indexed="10"/>
        </patternFill>
      </fill>
    </dxf>
    <dxf>
      <fill>
        <patternFill>
          <bgColor indexed="13"/>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8</xdr:row>
      <xdr:rowOff>0</xdr:rowOff>
    </xdr:from>
    <xdr:to>
      <xdr:col>8</xdr:col>
      <xdr:colOff>409575</xdr:colOff>
      <xdr:row>8</xdr:row>
      <xdr:rowOff>352425</xdr:rowOff>
    </xdr:to>
    <xdr:sp>
      <xdr:nvSpPr>
        <xdr:cNvPr id="1" name="Rectangle 1365"/>
        <xdr:cNvSpPr>
          <a:spLocks/>
        </xdr:cNvSpPr>
      </xdr:nvSpPr>
      <xdr:spPr>
        <a:xfrm>
          <a:off x="381000" y="4629150"/>
          <a:ext cx="6248400" cy="352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50" b="1" i="0" u="none" baseline="0">
              <a:solidFill>
                <a:srgbClr val="FF0000"/>
              </a:solidFill>
              <a:latin typeface="Arial"/>
              <a:ea typeface="Arial"/>
              <a:cs typeface="Arial"/>
            </a:rPr>
            <a:t>CAUTION:</a:t>
          </a:r>
          <a:r>
            <a:rPr lang="en-US" cap="none" sz="850" b="0" i="0" u="none" baseline="0">
              <a:solidFill>
                <a:srgbClr val="FF0000"/>
              </a:solidFill>
              <a:latin typeface="Arial"/>
              <a:ea typeface="Arial"/>
              <a:cs typeface="Arial"/>
            </a:rPr>
            <a:t>  </a:t>
          </a:r>
          <a:r>
            <a:rPr lang="en-US" cap="none" sz="850" b="0" i="1" u="none" baseline="0">
              <a:solidFill>
                <a:srgbClr val="FF0000"/>
              </a:solidFill>
              <a:latin typeface="Arial"/>
              <a:ea typeface="Arial"/>
              <a:cs typeface="Arial"/>
            </a:rPr>
            <a:t>Entries, changes, deletions or comments should only be made on the checklist.  Any entries entered directly on the summary pages will not be recorded within the checklist and  will disable linkage between the checklist and the summary pages.</a:t>
          </a:r>
          <a:r>
            <a:rPr lang="en-US" cap="none" sz="1000" b="0" i="1" u="none" baseline="0">
              <a:solidFill>
                <a:srgbClr val="000000"/>
              </a:solidFill>
              <a:latin typeface="Arial"/>
              <a:ea typeface="Arial"/>
              <a:cs typeface="Arial"/>
            </a:rPr>
            <a:t>
</a:t>
          </a:r>
        </a:p>
      </xdr:txBody>
    </xdr:sp>
    <xdr:clientData/>
  </xdr:twoCellAnchor>
  <xdr:twoCellAnchor>
    <xdr:from>
      <xdr:col>0</xdr:col>
      <xdr:colOff>266700</xdr:colOff>
      <xdr:row>10</xdr:row>
      <xdr:rowOff>714375</xdr:rowOff>
    </xdr:from>
    <xdr:to>
      <xdr:col>0</xdr:col>
      <xdr:colOff>809625</xdr:colOff>
      <xdr:row>10</xdr:row>
      <xdr:rowOff>866775</xdr:rowOff>
    </xdr:to>
    <xdr:sp>
      <xdr:nvSpPr>
        <xdr:cNvPr id="2" name="Rectangle 1366"/>
        <xdr:cNvSpPr>
          <a:spLocks/>
        </xdr:cNvSpPr>
      </xdr:nvSpPr>
      <xdr:spPr>
        <a:xfrm>
          <a:off x="266700" y="5972175"/>
          <a:ext cx="542925" cy="15240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Question</a:t>
          </a:r>
        </a:p>
      </xdr:txBody>
    </xdr:sp>
    <xdr:clientData/>
  </xdr:twoCellAnchor>
  <xdr:twoCellAnchor>
    <xdr:from>
      <xdr:col>0</xdr:col>
      <xdr:colOff>295275</xdr:colOff>
      <xdr:row>10</xdr:row>
      <xdr:rowOff>409575</xdr:rowOff>
    </xdr:from>
    <xdr:to>
      <xdr:col>0</xdr:col>
      <xdr:colOff>809625</xdr:colOff>
      <xdr:row>10</xdr:row>
      <xdr:rowOff>609600</xdr:rowOff>
    </xdr:to>
    <xdr:sp>
      <xdr:nvSpPr>
        <xdr:cNvPr id="3" name="Rectangle 1367"/>
        <xdr:cNvSpPr>
          <a:spLocks/>
        </xdr:cNvSpPr>
      </xdr:nvSpPr>
      <xdr:spPr>
        <a:xfrm>
          <a:off x="295275" y="5667375"/>
          <a:ext cx="514350" cy="200025"/>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Flagged</a:t>
          </a:r>
        </a:p>
      </xdr:txBody>
    </xdr:sp>
    <xdr:clientData/>
  </xdr:twoCellAnchor>
  <xdr:twoCellAnchor>
    <xdr:from>
      <xdr:col>0</xdr:col>
      <xdr:colOff>304800</xdr:colOff>
      <xdr:row>10</xdr:row>
      <xdr:rowOff>19050</xdr:rowOff>
    </xdr:from>
    <xdr:to>
      <xdr:col>0</xdr:col>
      <xdr:colOff>781050</xdr:colOff>
      <xdr:row>10</xdr:row>
      <xdr:rowOff>323850</xdr:rowOff>
    </xdr:to>
    <xdr:sp>
      <xdr:nvSpPr>
        <xdr:cNvPr id="4" name="Rectangle 1368"/>
        <xdr:cNvSpPr>
          <a:spLocks/>
        </xdr:cNvSpPr>
      </xdr:nvSpPr>
      <xdr:spPr>
        <a:xfrm>
          <a:off x="304800" y="5276850"/>
          <a:ext cx="476250" cy="304800"/>
        </a:xfrm>
        <a:prstGeom prst="rect">
          <a:avLst/>
        </a:prstGeom>
        <a:noFill/>
        <a:ln w="9525" cmpd="sng">
          <a:noFill/>
        </a:ln>
      </xdr:spPr>
      <xdr:txBody>
        <a:bodyPr vertOverflow="clip" wrap="square" lIns="27432" tIns="22860" rIns="0" bIns="0"/>
        <a:p>
          <a:pPr algn="l">
            <a:defRPr/>
          </a:pPr>
          <a:r>
            <a:rPr lang="en-US" cap="none" sz="900" b="1" i="0" u="none" baseline="0">
              <a:solidFill>
                <a:srgbClr val="000000"/>
              </a:solidFill>
              <a:latin typeface="Arial"/>
              <a:ea typeface="Arial"/>
              <a:cs typeface="Arial"/>
            </a:rPr>
            <a:t>High Priority</a:t>
          </a:r>
        </a:p>
      </xdr:txBody>
    </xdr:sp>
    <xdr:clientData/>
  </xdr:twoCellAnchor>
  <xdr:twoCellAnchor>
    <xdr:from>
      <xdr:col>8</xdr:col>
      <xdr:colOff>371475</xdr:colOff>
      <xdr:row>10</xdr:row>
      <xdr:rowOff>409575</xdr:rowOff>
    </xdr:from>
    <xdr:to>
      <xdr:col>8</xdr:col>
      <xdr:colOff>723900</xdr:colOff>
      <xdr:row>10</xdr:row>
      <xdr:rowOff>600075</xdr:rowOff>
    </xdr:to>
    <xdr:sp macro="[0]!HSI">
      <xdr:nvSpPr>
        <xdr:cNvPr id="5" name="Rectangle 1369"/>
        <xdr:cNvSpPr>
          <a:spLocks/>
        </xdr:cNvSpPr>
      </xdr:nvSpPr>
      <xdr:spPr>
        <a:xfrm>
          <a:off x="6591300" y="5667375"/>
          <a:ext cx="352425" cy="190500"/>
        </a:xfrm>
        <a:prstGeom prst="rect">
          <a:avLst/>
        </a:prstGeom>
        <a:solidFill>
          <a:srgbClr val="CCFFCC"/>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HSI</a:t>
          </a:r>
        </a:p>
      </xdr:txBody>
    </xdr:sp>
    <xdr:clientData/>
  </xdr:twoCellAnchor>
  <xdr:twoCellAnchor>
    <xdr:from>
      <xdr:col>2</xdr:col>
      <xdr:colOff>3257550</xdr:colOff>
      <xdr:row>10</xdr:row>
      <xdr:rowOff>76200</xdr:rowOff>
    </xdr:from>
    <xdr:to>
      <xdr:col>6</xdr:col>
      <xdr:colOff>209550</xdr:colOff>
      <xdr:row>10</xdr:row>
      <xdr:rowOff>266700</xdr:rowOff>
    </xdr:to>
    <xdr:sp macro="[0]!interoperability">
      <xdr:nvSpPr>
        <xdr:cNvPr id="6" name="Rectangle 1370"/>
        <xdr:cNvSpPr>
          <a:spLocks/>
        </xdr:cNvSpPr>
      </xdr:nvSpPr>
      <xdr:spPr>
        <a:xfrm>
          <a:off x="4810125" y="5334000"/>
          <a:ext cx="1143000" cy="190500"/>
        </a:xfrm>
        <a:prstGeom prst="rect">
          <a:avLst/>
        </a:prstGeom>
        <a:solidFill>
          <a:srgbClr val="339966"/>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Interoperability</a:t>
          </a:r>
        </a:p>
      </xdr:txBody>
    </xdr:sp>
    <xdr:clientData/>
  </xdr:twoCellAnchor>
  <xdr:twoCellAnchor>
    <xdr:from>
      <xdr:col>2</xdr:col>
      <xdr:colOff>2314575</xdr:colOff>
      <xdr:row>10</xdr:row>
      <xdr:rowOff>409575</xdr:rowOff>
    </xdr:from>
    <xdr:to>
      <xdr:col>2</xdr:col>
      <xdr:colOff>2962275</xdr:colOff>
      <xdr:row>10</xdr:row>
      <xdr:rowOff>600075</xdr:rowOff>
    </xdr:to>
    <xdr:sp macro="[0]!logistics">
      <xdr:nvSpPr>
        <xdr:cNvPr id="7" name="Rectangle 1371"/>
        <xdr:cNvSpPr>
          <a:spLocks/>
        </xdr:cNvSpPr>
      </xdr:nvSpPr>
      <xdr:spPr>
        <a:xfrm>
          <a:off x="3867150" y="5667375"/>
          <a:ext cx="647700" cy="190500"/>
        </a:xfrm>
        <a:prstGeom prst="rect">
          <a:avLst/>
        </a:prstGeom>
        <a:solidFill>
          <a:srgbClr val="99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Logistics</a:t>
          </a:r>
        </a:p>
      </xdr:txBody>
    </xdr:sp>
    <xdr:clientData/>
  </xdr:twoCellAnchor>
  <xdr:twoCellAnchor>
    <xdr:from>
      <xdr:col>2</xdr:col>
      <xdr:colOff>3276600</xdr:colOff>
      <xdr:row>10</xdr:row>
      <xdr:rowOff>409575</xdr:rowOff>
    </xdr:from>
    <xdr:to>
      <xdr:col>5</xdr:col>
      <xdr:colOff>28575</xdr:colOff>
      <xdr:row>10</xdr:row>
      <xdr:rowOff>600075</xdr:rowOff>
    </xdr:to>
    <xdr:sp macro="[0]!training">
      <xdr:nvSpPr>
        <xdr:cNvPr id="8" name="Rectangle 1372"/>
        <xdr:cNvSpPr>
          <a:spLocks/>
        </xdr:cNvSpPr>
      </xdr:nvSpPr>
      <xdr:spPr>
        <a:xfrm>
          <a:off x="4829175" y="5667375"/>
          <a:ext cx="704850" cy="190500"/>
        </a:xfrm>
        <a:prstGeom prst="rect">
          <a:avLst/>
        </a:prstGeom>
        <a:solidFill>
          <a:srgbClr val="3366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Training</a:t>
          </a:r>
        </a:p>
      </xdr:txBody>
    </xdr:sp>
    <xdr:clientData/>
  </xdr:twoCellAnchor>
  <xdr:twoCellAnchor>
    <xdr:from>
      <xdr:col>2</xdr:col>
      <xdr:colOff>1933575</xdr:colOff>
      <xdr:row>10</xdr:row>
      <xdr:rowOff>85725</xdr:rowOff>
    </xdr:from>
    <xdr:to>
      <xdr:col>2</xdr:col>
      <xdr:colOff>2447925</xdr:colOff>
      <xdr:row>10</xdr:row>
      <xdr:rowOff>276225</xdr:rowOff>
    </xdr:to>
    <xdr:sp macro="[0]!PQM">
      <xdr:nvSpPr>
        <xdr:cNvPr id="9" name="Rectangle 1373"/>
        <xdr:cNvSpPr>
          <a:spLocks/>
        </xdr:cNvSpPr>
      </xdr:nvSpPr>
      <xdr:spPr>
        <a:xfrm>
          <a:off x="3486150" y="5343525"/>
          <a:ext cx="514350" cy="190500"/>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PQM</a:t>
          </a:r>
        </a:p>
      </xdr:txBody>
    </xdr:sp>
    <xdr:clientData/>
  </xdr:twoCellAnchor>
  <xdr:twoCellAnchor>
    <xdr:from>
      <xdr:col>2</xdr:col>
      <xdr:colOff>762000</xdr:colOff>
      <xdr:row>10</xdr:row>
      <xdr:rowOff>85725</xdr:rowOff>
    </xdr:from>
    <xdr:to>
      <xdr:col>2</xdr:col>
      <xdr:colOff>1752600</xdr:colOff>
      <xdr:row>10</xdr:row>
      <xdr:rowOff>276225</xdr:rowOff>
    </xdr:to>
    <xdr:sp macro="[0]!programmatic">
      <xdr:nvSpPr>
        <xdr:cNvPr id="10" name="Rectangle 1374"/>
        <xdr:cNvSpPr>
          <a:spLocks/>
        </xdr:cNvSpPr>
      </xdr:nvSpPr>
      <xdr:spPr>
        <a:xfrm>
          <a:off x="2314575" y="5343525"/>
          <a:ext cx="990600" cy="190500"/>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Programmatic</a:t>
          </a:r>
        </a:p>
      </xdr:txBody>
    </xdr:sp>
    <xdr:clientData/>
  </xdr:twoCellAnchor>
  <xdr:twoCellAnchor>
    <xdr:from>
      <xdr:col>2</xdr:col>
      <xdr:colOff>1647825</xdr:colOff>
      <xdr:row>10</xdr:row>
      <xdr:rowOff>419100</xdr:rowOff>
    </xdr:from>
    <xdr:to>
      <xdr:col>2</xdr:col>
      <xdr:colOff>2066925</xdr:colOff>
      <xdr:row>10</xdr:row>
      <xdr:rowOff>600075</xdr:rowOff>
    </xdr:to>
    <xdr:sp macro="[0]!risk">
      <xdr:nvSpPr>
        <xdr:cNvPr id="11" name="Rectangle 1375"/>
        <xdr:cNvSpPr>
          <a:spLocks/>
        </xdr:cNvSpPr>
      </xdr:nvSpPr>
      <xdr:spPr>
        <a:xfrm>
          <a:off x="3200400" y="5676900"/>
          <a:ext cx="419100" cy="180975"/>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Risk</a:t>
          </a:r>
        </a:p>
      </xdr:txBody>
    </xdr:sp>
    <xdr:clientData/>
  </xdr:twoCellAnchor>
  <xdr:twoCellAnchor>
    <xdr:from>
      <xdr:col>2</xdr:col>
      <xdr:colOff>752475</xdr:colOff>
      <xdr:row>10</xdr:row>
      <xdr:rowOff>409575</xdr:rowOff>
    </xdr:from>
    <xdr:to>
      <xdr:col>2</xdr:col>
      <xdr:colOff>1343025</xdr:colOff>
      <xdr:row>10</xdr:row>
      <xdr:rowOff>600075</xdr:rowOff>
    </xdr:to>
    <xdr:sp macro="[0]!software">
      <xdr:nvSpPr>
        <xdr:cNvPr id="12" name="Rectangle 1376"/>
        <xdr:cNvSpPr>
          <a:spLocks/>
        </xdr:cNvSpPr>
      </xdr:nvSpPr>
      <xdr:spPr>
        <a:xfrm>
          <a:off x="2305050" y="5667375"/>
          <a:ext cx="590550" cy="190500"/>
        </a:xfrm>
        <a:prstGeom prst="rect">
          <a:avLst/>
        </a:prstGeom>
        <a:solidFill>
          <a:srgbClr val="FF9900"/>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Software</a:t>
          </a:r>
        </a:p>
      </xdr:txBody>
    </xdr:sp>
    <xdr:clientData/>
  </xdr:twoCellAnchor>
  <xdr:twoCellAnchor>
    <xdr:from>
      <xdr:col>6</xdr:col>
      <xdr:colOff>142875</xdr:colOff>
      <xdr:row>10</xdr:row>
      <xdr:rowOff>409575</xdr:rowOff>
    </xdr:from>
    <xdr:to>
      <xdr:col>8</xdr:col>
      <xdr:colOff>0</xdr:colOff>
      <xdr:row>10</xdr:row>
      <xdr:rowOff>600075</xdr:rowOff>
    </xdr:to>
    <xdr:sp macro="[0]!T_E">
      <xdr:nvSpPr>
        <xdr:cNvPr id="13" name="Rectangle 1377"/>
        <xdr:cNvSpPr>
          <a:spLocks/>
        </xdr:cNvSpPr>
      </xdr:nvSpPr>
      <xdr:spPr>
        <a:xfrm>
          <a:off x="5886450" y="5667375"/>
          <a:ext cx="333375" cy="190500"/>
        </a:xfrm>
        <a:prstGeom prst="rect">
          <a:avLst/>
        </a:prstGeom>
        <a:solidFill>
          <a:srgbClr val="CC99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T&amp;E</a:t>
          </a:r>
        </a:p>
      </xdr:txBody>
    </xdr:sp>
    <xdr:clientData/>
  </xdr:twoCellAnchor>
  <xdr:twoCellAnchor>
    <xdr:from>
      <xdr:col>7</xdr:col>
      <xdr:colOff>104775</xdr:colOff>
      <xdr:row>10</xdr:row>
      <xdr:rowOff>85725</xdr:rowOff>
    </xdr:from>
    <xdr:to>
      <xdr:col>8</xdr:col>
      <xdr:colOff>723900</xdr:colOff>
      <xdr:row>10</xdr:row>
      <xdr:rowOff>276225</xdr:rowOff>
    </xdr:to>
    <xdr:sp macro="[0]!technology">
      <xdr:nvSpPr>
        <xdr:cNvPr id="14" name="Rectangle 1378"/>
        <xdr:cNvSpPr>
          <a:spLocks/>
        </xdr:cNvSpPr>
      </xdr:nvSpPr>
      <xdr:spPr>
        <a:xfrm>
          <a:off x="6086475" y="5343525"/>
          <a:ext cx="857250" cy="190500"/>
        </a:xfrm>
        <a:prstGeom prst="rect">
          <a:avLst/>
        </a:prstGeom>
        <a:solidFill>
          <a:srgbClr val="CC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Technology</a:t>
          </a:r>
        </a:p>
      </xdr:txBody>
    </xdr:sp>
    <xdr:clientData/>
  </xdr:twoCellAnchor>
  <xdr:twoCellAnchor>
    <xdr:from>
      <xdr:col>2</xdr:col>
      <xdr:colOff>9525</xdr:colOff>
      <xdr:row>10</xdr:row>
      <xdr:rowOff>19050</xdr:rowOff>
    </xdr:from>
    <xdr:to>
      <xdr:col>2</xdr:col>
      <xdr:colOff>219075</xdr:colOff>
      <xdr:row>10</xdr:row>
      <xdr:rowOff>771525</xdr:rowOff>
    </xdr:to>
    <xdr:sp macro="[0]!show_everything">
      <xdr:nvSpPr>
        <xdr:cNvPr id="15" name="Rectangle 1379"/>
        <xdr:cNvSpPr>
          <a:spLocks/>
        </xdr:cNvSpPr>
      </xdr:nvSpPr>
      <xdr:spPr>
        <a:xfrm rot="5400000">
          <a:off x="1562100" y="5276850"/>
          <a:ext cx="209550" cy="752475"/>
        </a:xfrm>
        <a:prstGeom prst="rect">
          <a:avLst/>
        </a:prstGeom>
        <a:solidFill>
          <a:srgbClr val="FF99CC"/>
        </a:solidFill>
        <a:ln w="9525" cmpd="sng">
          <a:solidFill>
            <a:srgbClr val="000000"/>
          </a:solidFill>
          <a:headEnd type="none"/>
          <a:tailEnd type="none"/>
        </a:ln>
      </xdr:spPr>
      <xdr:txBody>
        <a:bodyPr vertOverflow="clip" wrap="square" lIns="27432" tIns="22860" rIns="27432" bIns="22860" anchor="ctr" vert="vert"/>
        <a:p>
          <a:pPr algn="ctr">
            <a:defRPr/>
          </a:pPr>
          <a:r>
            <a:rPr lang="en-US" cap="none" sz="1000" b="1" i="0" u="none" baseline="0">
              <a:solidFill>
                <a:srgbClr val="000000"/>
              </a:solidFill>
              <a:latin typeface="Arial"/>
              <a:ea typeface="Arial"/>
              <a:cs typeface="Arial"/>
            </a:rPr>
            <a:t>Show All</a:t>
          </a:r>
        </a:p>
      </xdr:txBody>
    </xdr:sp>
    <xdr:clientData/>
  </xdr:twoCellAnchor>
  <xdr:oneCellAnchor>
    <xdr:from>
      <xdr:col>2</xdr:col>
      <xdr:colOff>742950</xdr:colOff>
      <xdr:row>10</xdr:row>
      <xdr:rowOff>714375</xdr:rowOff>
    </xdr:from>
    <xdr:ext cx="628650" cy="180975"/>
    <xdr:sp macro="[0]!hide_td">
      <xdr:nvSpPr>
        <xdr:cNvPr id="16" name="Rectangle 1380"/>
        <xdr:cNvSpPr>
          <a:spLocks/>
        </xdr:cNvSpPr>
      </xdr:nvSpPr>
      <xdr:spPr>
        <a:xfrm>
          <a:off x="2295525" y="5972175"/>
          <a:ext cx="628650" cy="180975"/>
        </a:xfrm>
        <a:prstGeom prst="rect">
          <a:avLst/>
        </a:prstGeom>
        <a:solidFill>
          <a:srgbClr val="008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Hide TD</a:t>
          </a:r>
        </a:p>
      </xdr:txBody>
    </xdr:sp>
    <xdr:clientData/>
  </xdr:oneCellAnchor>
  <xdr:twoCellAnchor>
    <xdr:from>
      <xdr:col>2</xdr:col>
      <xdr:colOff>1552575</xdr:colOff>
      <xdr:row>10</xdr:row>
      <xdr:rowOff>714375</xdr:rowOff>
    </xdr:from>
    <xdr:to>
      <xdr:col>2</xdr:col>
      <xdr:colOff>2343150</xdr:colOff>
      <xdr:row>10</xdr:row>
      <xdr:rowOff>895350</xdr:rowOff>
    </xdr:to>
    <xdr:sp macro="[0]!unhide_td">
      <xdr:nvSpPr>
        <xdr:cNvPr id="17" name="Rectangle 1381"/>
        <xdr:cNvSpPr>
          <a:spLocks/>
        </xdr:cNvSpPr>
      </xdr:nvSpPr>
      <xdr:spPr>
        <a:xfrm>
          <a:off x="3105150" y="5972175"/>
          <a:ext cx="790575" cy="180975"/>
        </a:xfrm>
        <a:prstGeom prst="rect">
          <a:avLst/>
        </a:prstGeom>
        <a:solidFill>
          <a:srgbClr val="6666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Unhide TD</a:t>
          </a:r>
        </a:p>
      </xdr:txBody>
    </xdr:sp>
    <xdr:clientData/>
  </xdr:twoCellAnchor>
  <xdr:twoCellAnchor>
    <xdr:from>
      <xdr:col>8</xdr:col>
      <xdr:colOff>0</xdr:colOff>
      <xdr:row>10</xdr:row>
      <xdr:rowOff>714375</xdr:rowOff>
    </xdr:from>
    <xdr:to>
      <xdr:col>8</xdr:col>
      <xdr:colOff>723900</xdr:colOff>
      <xdr:row>10</xdr:row>
      <xdr:rowOff>885825</xdr:rowOff>
    </xdr:to>
    <xdr:sp macro="[0]!show">
      <xdr:nvSpPr>
        <xdr:cNvPr id="18" name="Rectangle 1382"/>
        <xdr:cNvSpPr>
          <a:spLocks/>
        </xdr:cNvSpPr>
      </xdr:nvSpPr>
      <xdr:spPr>
        <a:xfrm>
          <a:off x="6219825" y="5972175"/>
          <a:ext cx="723900" cy="171450"/>
        </a:xfrm>
        <a:prstGeom prst="rect">
          <a:avLst/>
        </a:prstGeom>
        <a:solidFill>
          <a:srgbClr val="FFCC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Unhide NA</a:t>
          </a:r>
        </a:p>
      </xdr:txBody>
    </xdr:sp>
    <xdr:clientData/>
  </xdr:twoCellAnchor>
  <xdr:oneCellAnchor>
    <xdr:from>
      <xdr:col>4</xdr:col>
      <xdr:colOff>123825</xdr:colOff>
      <xdr:row>10</xdr:row>
      <xdr:rowOff>714375</xdr:rowOff>
    </xdr:from>
    <xdr:ext cx="619125" cy="171450"/>
    <xdr:sp macro="[0]!no_show">
      <xdr:nvSpPr>
        <xdr:cNvPr id="19" name="Rectangle 1383"/>
        <xdr:cNvSpPr>
          <a:spLocks/>
        </xdr:cNvSpPr>
      </xdr:nvSpPr>
      <xdr:spPr>
        <a:xfrm>
          <a:off x="5391150" y="5972175"/>
          <a:ext cx="619125" cy="171450"/>
        </a:xfrm>
        <a:prstGeom prst="rect">
          <a:avLst/>
        </a:prstGeom>
        <a:solidFill>
          <a:srgbClr val="FFFF99"/>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Hide NA</a:t>
          </a:r>
        </a:p>
      </xdr:txBody>
    </xdr:sp>
    <xdr:clientData/>
  </xdr:oneCellAnchor>
  <xdr:twoCellAnchor>
    <xdr:from>
      <xdr:col>2</xdr:col>
      <xdr:colOff>285750</xdr:colOff>
      <xdr:row>10</xdr:row>
      <xdr:rowOff>85725</xdr:rowOff>
    </xdr:from>
    <xdr:to>
      <xdr:col>2</xdr:col>
      <xdr:colOff>514350</xdr:colOff>
      <xdr:row>10</xdr:row>
      <xdr:rowOff>666750</xdr:rowOff>
    </xdr:to>
    <xdr:sp macro="[0]!Print_L1">
      <xdr:nvSpPr>
        <xdr:cNvPr id="20" name="Rectangle 1384"/>
        <xdr:cNvSpPr>
          <a:spLocks/>
        </xdr:cNvSpPr>
      </xdr:nvSpPr>
      <xdr:spPr>
        <a:xfrm rot="5400000">
          <a:off x="1838325" y="5343525"/>
          <a:ext cx="228600" cy="581025"/>
        </a:xfrm>
        <a:prstGeom prst="rect">
          <a:avLst/>
        </a:prstGeom>
        <a:solidFill>
          <a:srgbClr val="993366"/>
        </a:solidFill>
        <a:ln w="9525" cmpd="sng">
          <a:solidFill>
            <a:srgbClr val="000000"/>
          </a:solidFill>
          <a:headEnd type="none"/>
          <a:tailEnd type="none"/>
        </a:ln>
      </xdr:spPr>
      <xdr:txBody>
        <a:bodyPr vertOverflow="clip" wrap="square" lIns="27432" tIns="22860" rIns="27432" bIns="22860" anchor="ctr" vert="vert"/>
        <a:p>
          <a:pPr algn="ctr">
            <a:defRPr/>
          </a:pPr>
          <a:r>
            <a:rPr lang="en-US" cap="none" sz="1000" b="1" i="0" u="none" baseline="0">
              <a:solidFill>
                <a:srgbClr val="FFFFFF"/>
              </a:solidFill>
              <a:latin typeface="Arial"/>
              <a:ea typeface="Arial"/>
              <a:cs typeface="Arial"/>
            </a:rPr>
            <a:t>Level 1</a:t>
          </a:r>
        </a:p>
      </xdr:txBody>
    </xdr:sp>
    <xdr:clientData/>
  </xdr:twoCellAnchor>
  <xdr:twoCellAnchor editAs="oneCell">
    <xdr:from>
      <xdr:col>0</xdr:col>
      <xdr:colOff>19050</xdr:colOff>
      <xdr:row>10</xdr:row>
      <xdr:rowOff>9525</xdr:rowOff>
    </xdr:from>
    <xdr:to>
      <xdr:col>0</xdr:col>
      <xdr:colOff>304800</xdr:colOff>
      <xdr:row>10</xdr:row>
      <xdr:rowOff>295275</xdr:rowOff>
    </xdr:to>
    <xdr:pic macro="[0]!HP">
      <xdr:nvPicPr>
        <xdr:cNvPr id="21" name="Picture 1385" descr="important"/>
        <xdr:cNvPicPr preferRelativeResize="1">
          <a:picLocks noChangeAspect="1"/>
        </xdr:cNvPicPr>
      </xdr:nvPicPr>
      <xdr:blipFill>
        <a:blip r:embed="rId1"/>
        <a:stretch>
          <a:fillRect/>
        </a:stretch>
      </xdr:blipFill>
      <xdr:spPr>
        <a:xfrm>
          <a:off x="19050" y="5267325"/>
          <a:ext cx="285750" cy="285750"/>
        </a:xfrm>
        <a:prstGeom prst="rect">
          <a:avLst/>
        </a:prstGeom>
        <a:noFill/>
        <a:ln w="9525" cmpd="sng">
          <a:noFill/>
        </a:ln>
      </xdr:spPr>
    </xdr:pic>
    <xdr:clientData/>
  </xdr:twoCellAnchor>
  <xdr:twoCellAnchor editAs="oneCell">
    <xdr:from>
      <xdr:col>0</xdr:col>
      <xdr:colOff>19050</xdr:colOff>
      <xdr:row>10</xdr:row>
      <xdr:rowOff>323850</xdr:rowOff>
    </xdr:from>
    <xdr:to>
      <xdr:col>0</xdr:col>
      <xdr:colOff>304800</xdr:colOff>
      <xdr:row>10</xdr:row>
      <xdr:rowOff>609600</xdr:rowOff>
    </xdr:to>
    <xdr:pic macro="[0]!Flagged">
      <xdr:nvPicPr>
        <xdr:cNvPr id="22" name="Picture 1386" descr="red flag"/>
        <xdr:cNvPicPr preferRelativeResize="1">
          <a:picLocks noChangeAspect="1"/>
        </xdr:cNvPicPr>
      </xdr:nvPicPr>
      <xdr:blipFill>
        <a:blip r:embed="rId2"/>
        <a:stretch>
          <a:fillRect/>
        </a:stretch>
      </xdr:blipFill>
      <xdr:spPr>
        <a:xfrm>
          <a:off x="19050" y="5581650"/>
          <a:ext cx="285750" cy="285750"/>
        </a:xfrm>
        <a:prstGeom prst="rect">
          <a:avLst/>
        </a:prstGeom>
        <a:noFill/>
        <a:ln w="9525" cmpd="sng">
          <a:noFill/>
        </a:ln>
      </xdr:spPr>
    </xdr:pic>
    <xdr:clientData/>
  </xdr:twoCellAnchor>
  <xdr:twoCellAnchor editAs="oneCell">
    <xdr:from>
      <xdr:col>0</xdr:col>
      <xdr:colOff>0</xdr:colOff>
      <xdr:row>10</xdr:row>
      <xdr:rowOff>638175</xdr:rowOff>
    </xdr:from>
    <xdr:to>
      <xdr:col>0</xdr:col>
      <xdr:colOff>285750</xdr:colOff>
      <xdr:row>10</xdr:row>
      <xdr:rowOff>923925</xdr:rowOff>
    </xdr:to>
    <xdr:pic macro="[0]!Question">
      <xdr:nvPicPr>
        <xdr:cNvPr id="23" name="Picture 1387" descr="question"/>
        <xdr:cNvPicPr preferRelativeResize="1">
          <a:picLocks noChangeAspect="1"/>
        </xdr:cNvPicPr>
      </xdr:nvPicPr>
      <xdr:blipFill>
        <a:blip r:embed="rId3"/>
        <a:stretch>
          <a:fillRect/>
        </a:stretch>
      </xdr:blipFill>
      <xdr:spPr>
        <a:xfrm>
          <a:off x="0" y="5895975"/>
          <a:ext cx="285750" cy="285750"/>
        </a:xfrm>
        <a:prstGeom prst="rect">
          <a:avLst/>
        </a:prstGeom>
        <a:noFill/>
        <a:ln w="9525" cmpd="sng">
          <a:noFill/>
        </a:ln>
      </xdr:spPr>
    </xdr:pic>
    <xdr:clientData/>
  </xdr:twoCellAnchor>
  <xdr:twoCellAnchor>
    <xdr:from>
      <xdr:col>2</xdr:col>
      <xdr:colOff>2619375</xdr:colOff>
      <xdr:row>10</xdr:row>
      <xdr:rowOff>76200</xdr:rowOff>
    </xdr:from>
    <xdr:to>
      <xdr:col>2</xdr:col>
      <xdr:colOff>3095625</xdr:colOff>
      <xdr:row>10</xdr:row>
      <xdr:rowOff>266700</xdr:rowOff>
    </xdr:to>
    <xdr:sp macro="[0]!EVM">
      <xdr:nvSpPr>
        <xdr:cNvPr id="24" name="Rectangle 1388"/>
        <xdr:cNvSpPr>
          <a:spLocks/>
        </xdr:cNvSpPr>
      </xdr:nvSpPr>
      <xdr:spPr>
        <a:xfrm>
          <a:off x="4171950" y="5334000"/>
          <a:ext cx="476250" cy="190500"/>
        </a:xfrm>
        <a:prstGeom prst="rect">
          <a:avLst/>
        </a:prstGeom>
        <a:solidFill>
          <a:srgbClr val="9933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FFFFFF"/>
              </a:solidFill>
              <a:latin typeface="Arial"/>
              <a:ea typeface="Arial"/>
              <a:cs typeface="Arial"/>
            </a:rPr>
            <a:t>EVM</a:t>
          </a:r>
        </a:p>
      </xdr:txBody>
    </xdr:sp>
    <xdr:clientData/>
  </xdr:twoCellAnchor>
  <xdr:twoCellAnchor editAs="oneCell">
    <xdr:from>
      <xdr:col>0</xdr:col>
      <xdr:colOff>95250</xdr:colOff>
      <xdr:row>0</xdr:row>
      <xdr:rowOff>0</xdr:rowOff>
    </xdr:from>
    <xdr:to>
      <xdr:col>1</xdr:col>
      <xdr:colOff>428625</xdr:colOff>
      <xdr:row>0</xdr:row>
      <xdr:rowOff>1143000</xdr:rowOff>
    </xdr:to>
    <xdr:pic>
      <xdr:nvPicPr>
        <xdr:cNvPr id="25" name="Picture 1465" descr="DODc"/>
        <xdr:cNvPicPr preferRelativeResize="1">
          <a:picLocks noChangeAspect="1"/>
        </xdr:cNvPicPr>
      </xdr:nvPicPr>
      <xdr:blipFill>
        <a:blip r:embed="rId4"/>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6" name="Picture 1466" descr="DODc"/>
        <xdr:cNvPicPr preferRelativeResize="1">
          <a:picLocks noChangeAspect="1"/>
        </xdr:cNvPicPr>
      </xdr:nvPicPr>
      <xdr:blipFill>
        <a:blip r:embed="rId4"/>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7" name="Picture 1467" descr="DODc"/>
        <xdr:cNvPicPr preferRelativeResize="1">
          <a:picLocks noChangeAspect="1"/>
        </xdr:cNvPicPr>
      </xdr:nvPicPr>
      <xdr:blipFill>
        <a:blip r:embed="rId4"/>
        <a:stretch>
          <a:fillRect/>
        </a:stretch>
      </xdr:blipFill>
      <xdr:spPr>
        <a:xfrm>
          <a:off x="95250" y="0"/>
          <a:ext cx="1143000" cy="114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17"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18"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19"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17"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18"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19"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2"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428625</xdr:colOff>
      <xdr:row>0</xdr:row>
      <xdr:rowOff>1143000</xdr:rowOff>
    </xdr:to>
    <xdr:pic>
      <xdr:nvPicPr>
        <xdr:cNvPr id="1" name="Picture 2"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5</xdr:row>
      <xdr:rowOff>238125</xdr:rowOff>
    </xdr:from>
    <xdr:to>
      <xdr:col>2</xdr:col>
      <xdr:colOff>1543050</xdr:colOff>
      <xdr:row>6</xdr:row>
      <xdr:rowOff>219075</xdr:rowOff>
    </xdr:to>
    <xdr:sp macro="[0]!SRR">
      <xdr:nvSpPr>
        <xdr:cNvPr id="1" name="Rectangle 2"/>
        <xdr:cNvSpPr>
          <a:spLocks/>
        </xdr:cNvSpPr>
      </xdr:nvSpPr>
      <xdr:spPr>
        <a:xfrm>
          <a:off x="1971675" y="2495550"/>
          <a:ext cx="1133475" cy="238125"/>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Return to SRR</a:t>
          </a:r>
        </a:p>
      </xdr:txBody>
    </xdr:sp>
    <xdr:clientData/>
  </xdr:twoCellAnchor>
  <xdr:twoCellAnchor editAs="oneCell">
    <xdr:from>
      <xdr:col>0</xdr:col>
      <xdr:colOff>95250</xdr:colOff>
      <xdr:row>0</xdr:row>
      <xdr:rowOff>0</xdr:rowOff>
    </xdr:from>
    <xdr:to>
      <xdr:col>1</xdr:col>
      <xdr:colOff>428625</xdr:colOff>
      <xdr:row>0</xdr:row>
      <xdr:rowOff>1143000</xdr:rowOff>
    </xdr:to>
    <xdr:pic>
      <xdr:nvPicPr>
        <xdr:cNvPr id="2" name="Picture 3"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3" name="Picture 4"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twoCellAnchor editAs="oneCell">
    <xdr:from>
      <xdr:col>0</xdr:col>
      <xdr:colOff>95250</xdr:colOff>
      <xdr:row>0</xdr:row>
      <xdr:rowOff>0</xdr:rowOff>
    </xdr:from>
    <xdr:to>
      <xdr:col>1</xdr:col>
      <xdr:colOff>428625</xdr:colOff>
      <xdr:row>0</xdr:row>
      <xdr:rowOff>1143000</xdr:rowOff>
    </xdr:to>
    <xdr:pic>
      <xdr:nvPicPr>
        <xdr:cNvPr id="4" name="Picture 5" descr="DODc"/>
        <xdr:cNvPicPr preferRelativeResize="1">
          <a:picLocks noChangeAspect="1"/>
        </xdr:cNvPicPr>
      </xdr:nvPicPr>
      <xdr:blipFill>
        <a:blip r:embed="rId1"/>
        <a:stretch>
          <a:fillRect/>
        </a:stretch>
      </xdr:blipFill>
      <xdr:spPr>
        <a:xfrm>
          <a:off x="95250" y="0"/>
          <a:ext cx="114300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indexed="40"/>
    <outlinePr summaryBelow="0"/>
  </sheetPr>
  <dimension ref="A1:K598"/>
  <sheetViews>
    <sheetView tabSelected="1" view="pageBreakPreview" zoomScaleSheetLayoutView="100" zoomScalePageLayoutView="0" workbookViewId="0" topLeftCell="A1">
      <selection activeCell="A15" sqref="A15"/>
    </sheetView>
  </sheetViews>
  <sheetFormatPr defaultColWidth="9.140625" defaultRowHeight="12.75" outlineLevelRow="4"/>
  <cols>
    <col min="1" max="1" width="12.140625" style="104" customWidth="1"/>
    <col min="2" max="2" width="11.140625" style="17" customWidth="1"/>
    <col min="3" max="3" width="52.140625" style="1" customWidth="1"/>
    <col min="4" max="4" width="3.57421875" style="2" customWidth="1"/>
    <col min="5" max="5" width="3.57421875" style="3" customWidth="1"/>
    <col min="6" max="7" width="3.57421875" style="0" customWidth="1"/>
    <col min="8" max="8" width="3.57421875" style="0" bestFit="1" customWidth="1"/>
    <col min="9" max="9" width="12.00390625" style="4" customWidth="1"/>
    <col min="10" max="10" width="52.8515625" style="115" customWidth="1"/>
    <col min="11" max="11" width="0" style="0" hidden="1" customWidth="1"/>
  </cols>
  <sheetData>
    <row r="1" spans="1:10" ht="90.75" customHeight="1" thickBot="1">
      <c r="A1" s="171" t="s">
        <v>1108</v>
      </c>
      <c r="B1" s="172"/>
      <c r="C1" s="172"/>
      <c r="D1" s="172"/>
      <c r="E1" s="172"/>
      <c r="F1" s="172"/>
      <c r="G1" s="172"/>
      <c r="H1" s="172"/>
      <c r="I1" s="172"/>
      <c r="J1" s="158"/>
    </row>
    <row r="2" spans="2:10" ht="26.25" customHeight="1">
      <c r="B2" s="18"/>
      <c r="C2" s="194" t="s">
        <v>274</v>
      </c>
      <c r="D2" s="195"/>
      <c r="E2" s="195"/>
      <c r="F2" s="195"/>
      <c r="G2" s="195"/>
      <c r="H2" s="195"/>
      <c r="I2" s="195"/>
      <c r="J2" s="32" t="s">
        <v>935</v>
      </c>
    </row>
    <row r="3" spans="2:10" ht="20.25" customHeight="1">
      <c r="B3" s="18"/>
      <c r="C3" s="196" t="s">
        <v>1371</v>
      </c>
      <c r="D3" s="197"/>
      <c r="E3" s="197"/>
      <c r="F3" s="197"/>
      <c r="G3" s="197"/>
      <c r="H3" s="197"/>
      <c r="I3" s="197"/>
      <c r="J3" s="189"/>
    </row>
    <row r="4" spans="1:10" ht="18.75" customHeight="1" thickBot="1">
      <c r="A4" s="175" t="s">
        <v>1181</v>
      </c>
      <c r="B4" s="176"/>
      <c r="C4" s="176"/>
      <c r="D4" s="176"/>
      <c r="E4" s="176"/>
      <c r="F4" s="176"/>
      <c r="G4" s="176"/>
      <c r="H4" s="176"/>
      <c r="I4" s="176"/>
      <c r="J4" s="190"/>
    </row>
    <row r="5" spans="1:10" ht="18.75" customHeight="1">
      <c r="A5" s="176"/>
      <c r="B5" s="176"/>
      <c r="C5" s="176"/>
      <c r="D5" s="176"/>
      <c r="E5" s="176"/>
      <c r="F5" s="176"/>
      <c r="G5" s="176"/>
      <c r="H5" s="176"/>
      <c r="I5" s="176"/>
      <c r="J5" s="32" t="s">
        <v>934</v>
      </c>
    </row>
    <row r="6" spans="1:10" s="11" customFormat="1" ht="18.75" customHeight="1">
      <c r="A6" s="176"/>
      <c r="B6" s="176"/>
      <c r="C6" s="176"/>
      <c r="D6" s="176"/>
      <c r="E6" s="176"/>
      <c r="F6" s="176"/>
      <c r="G6" s="176"/>
      <c r="H6" s="176"/>
      <c r="I6" s="176"/>
      <c r="J6" s="191"/>
    </row>
    <row r="7" spans="1:10" s="11" customFormat="1" ht="18.75" customHeight="1" thickBot="1">
      <c r="A7" s="176"/>
      <c r="B7" s="176"/>
      <c r="C7" s="176"/>
      <c r="D7" s="176"/>
      <c r="E7" s="176"/>
      <c r="F7" s="176"/>
      <c r="G7" s="176"/>
      <c r="H7" s="176"/>
      <c r="I7" s="176"/>
      <c r="J7" s="192"/>
    </row>
    <row r="8" spans="1:10" s="12" customFormat="1" ht="152.25" customHeight="1">
      <c r="A8" s="176"/>
      <c r="B8" s="176"/>
      <c r="C8" s="176"/>
      <c r="D8" s="176"/>
      <c r="E8" s="176"/>
      <c r="F8" s="176"/>
      <c r="G8" s="176"/>
      <c r="H8" s="176"/>
      <c r="I8" s="176"/>
      <c r="J8" s="107"/>
    </row>
    <row r="9" spans="1:10" s="11" customFormat="1" ht="30" customHeight="1">
      <c r="A9" s="105"/>
      <c r="B9" s="19"/>
      <c r="C9" s="200"/>
      <c r="D9" s="201"/>
      <c r="E9" s="201"/>
      <c r="F9" s="201"/>
      <c r="G9" s="201"/>
      <c r="H9" s="9"/>
      <c r="J9" s="108"/>
    </row>
    <row r="10" spans="1:10" s="12" customFormat="1" ht="19.5" customHeight="1">
      <c r="A10" s="177" t="s">
        <v>738</v>
      </c>
      <c r="B10" s="178"/>
      <c r="C10" s="178"/>
      <c r="D10" s="178"/>
      <c r="E10" s="178"/>
      <c r="F10" s="178"/>
      <c r="G10" s="178"/>
      <c r="H10" s="178"/>
      <c r="I10" s="178"/>
      <c r="J10" s="123"/>
    </row>
    <row r="11" spans="1:10" s="11" customFormat="1" ht="72.75" customHeight="1">
      <c r="A11" s="124"/>
      <c r="B11" s="19"/>
      <c r="C11" s="179"/>
      <c r="D11" s="180"/>
      <c r="E11" s="180"/>
      <c r="F11" s="180"/>
      <c r="G11" s="180"/>
      <c r="H11" s="180"/>
      <c r="I11" s="180"/>
      <c r="J11" s="125"/>
    </row>
    <row r="12" spans="1:11" s="11" customFormat="1" ht="15" customHeight="1">
      <c r="A12" s="105"/>
      <c r="B12" s="19"/>
      <c r="C12" s="53"/>
      <c r="D12" s="198" t="s">
        <v>277</v>
      </c>
      <c r="E12" s="199"/>
      <c r="F12" s="199"/>
      <c r="G12" s="199"/>
      <c r="H12" s="199"/>
      <c r="I12" s="54"/>
      <c r="J12" s="107"/>
      <c r="K12" s="11" t="s">
        <v>219</v>
      </c>
    </row>
    <row r="13" spans="1:11" s="11" customFormat="1" ht="12.75" customHeight="1">
      <c r="A13" s="105"/>
      <c r="B13" s="19"/>
      <c r="C13" s="119"/>
      <c r="D13" s="120"/>
      <c r="E13" s="8"/>
      <c r="F13" s="8"/>
      <c r="G13" s="8"/>
      <c r="H13" s="121"/>
      <c r="I13" s="122" t="s">
        <v>1054</v>
      </c>
      <c r="J13" s="107"/>
      <c r="K13" s="11" t="s">
        <v>220</v>
      </c>
    </row>
    <row r="14" spans="1:11" ht="20.25" customHeight="1">
      <c r="A14" s="135" t="s">
        <v>785</v>
      </c>
      <c r="B14" s="36" t="s">
        <v>659</v>
      </c>
      <c r="C14" s="33" t="s">
        <v>287</v>
      </c>
      <c r="D14" s="5" t="s">
        <v>282</v>
      </c>
      <c r="E14" s="6" t="s">
        <v>283</v>
      </c>
      <c r="F14" s="7" t="s">
        <v>284</v>
      </c>
      <c r="G14" s="34" t="s">
        <v>285</v>
      </c>
      <c r="H14" s="8" t="s">
        <v>286</v>
      </c>
      <c r="I14" s="35" t="s">
        <v>281</v>
      </c>
      <c r="J14" s="37" t="s">
        <v>933</v>
      </c>
      <c r="K14" t="s">
        <v>221</v>
      </c>
    </row>
    <row r="15" spans="1:10" ht="76.5">
      <c r="A15" s="166"/>
      <c r="B15" s="40" t="s">
        <v>1250</v>
      </c>
      <c r="C15" s="38" t="s">
        <v>839</v>
      </c>
      <c r="D15" s="5">
        <f>COUNTIF(D16:H20,"R")</f>
        <v>0</v>
      </c>
      <c r="E15" s="6">
        <f>COUNTIF(D16:H20,"Y")</f>
        <v>0</v>
      </c>
      <c r="F15" s="7">
        <f>COUNTIF(D16:H20,"G")</f>
        <v>0</v>
      </c>
      <c r="G15" s="34">
        <f>COUNTIF(D16:H20,"U")</f>
        <v>0</v>
      </c>
      <c r="H15" s="8">
        <f>COUNTIF(D16:H20,"NA")</f>
        <v>0</v>
      </c>
      <c r="I15" s="39">
        <v>1</v>
      </c>
      <c r="J15" s="109"/>
    </row>
    <row r="16" spans="1:10" ht="37.5" customHeight="1" outlineLevel="1">
      <c r="A16" s="166"/>
      <c r="B16" s="40" t="s">
        <v>638</v>
      </c>
      <c r="C16" s="51" t="s">
        <v>736</v>
      </c>
      <c r="D16" s="182"/>
      <c r="E16" s="182"/>
      <c r="F16" s="182"/>
      <c r="G16" s="182"/>
      <c r="H16" s="182"/>
      <c r="I16" s="80" t="s">
        <v>783</v>
      </c>
      <c r="J16" s="110"/>
    </row>
    <row r="17" spans="1:10" ht="76.5" outlineLevel="1">
      <c r="A17" s="166"/>
      <c r="B17" s="40" t="s">
        <v>1294</v>
      </c>
      <c r="C17" s="106" t="s">
        <v>840</v>
      </c>
      <c r="D17" s="182"/>
      <c r="E17" s="182"/>
      <c r="F17" s="182"/>
      <c r="G17" s="182"/>
      <c r="H17" s="182"/>
      <c r="I17" s="80" t="s">
        <v>816</v>
      </c>
      <c r="J17" s="110"/>
    </row>
    <row r="18" spans="1:10" ht="76.5" outlineLevel="1">
      <c r="A18" s="166"/>
      <c r="B18" s="40" t="s">
        <v>1294</v>
      </c>
      <c r="C18" s="106" t="s">
        <v>248</v>
      </c>
      <c r="D18" s="182"/>
      <c r="E18" s="182"/>
      <c r="F18" s="182"/>
      <c r="G18" s="182"/>
      <c r="H18" s="182"/>
      <c r="I18" s="80" t="s">
        <v>817</v>
      </c>
      <c r="J18" s="110"/>
    </row>
    <row r="19" spans="1:10" ht="38.25" outlineLevel="1">
      <c r="A19" s="166"/>
      <c r="B19" s="40" t="s">
        <v>869</v>
      </c>
      <c r="C19" s="106" t="s">
        <v>784</v>
      </c>
      <c r="D19" s="182"/>
      <c r="E19" s="182"/>
      <c r="F19" s="182"/>
      <c r="G19" s="182"/>
      <c r="H19" s="182"/>
      <c r="I19" s="80" t="s">
        <v>818</v>
      </c>
      <c r="J19" s="110"/>
    </row>
    <row r="20" spans="1:10" s="13" customFormat="1" ht="39" outlineLevel="1" thickBot="1">
      <c r="A20" s="166"/>
      <c r="B20" s="40" t="s">
        <v>413</v>
      </c>
      <c r="C20" s="51" t="s">
        <v>735</v>
      </c>
      <c r="D20" s="182"/>
      <c r="E20" s="182"/>
      <c r="F20" s="182"/>
      <c r="G20" s="182"/>
      <c r="H20" s="182"/>
      <c r="I20" s="80" t="s">
        <v>644</v>
      </c>
      <c r="J20" s="110"/>
    </row>
    <row r="21" spans="1:10" s="13" customFormat="1" ht="77.25" thickBot="1">
      <c r="A21" s="166"/>
      <c r="B21" s="40" t="s">
        <v>1250</v>
      </c>
      <c r="C21" s="63" t="s">
        <v>1253</v>
      </c>
      <c r="D21" s="74">
        <f>COUNTIF(D22:H27,"R")+COUNTIF(D32:H38,"R")+SUM(D28,D39,D44,D58)</f>
        <v>0</v>
      </c>
      <c r="E21" s="75">
        <f>COUNTIF(D22:H27,"Y")+COUNTIF(D32:H38,"Y")+SUM(E28,E39,E44,E58)</f>
        <v>0</v>
      </c>
      <c r="F21" s="76">
        <f>COUNTIF(D22:H27,"G")+COUNTIF(D32:H38,"G")+SUM(F28,F39,F44,F58)</f>
        <v>0</v>
      </c>
      <c r="G21" s="77">
        <f>COUNTIF(D22:H27,"U")+COUNTIF(D32:H38,"U")+SUM(G28,G39,G44,G58)</f>
        <v>0</v>
      </c>
      <c r="H21" s="78">
        <f>COUNTIF(D22:H27,"NA")+COUNTIF(D32:H38,"NA")+SUM(H28,H39,H44,H58)</f>
        <v>0</v>
      </c>
      <c r="I21" s="82">
        <v>2</v>
      </c>
      <c r="J21" s="110"/>
    </row>
    <row r="22" spans="1:10" s="13" customFormat="1" ht="38.25" outlineLevel="1">
      <c r="A22" s="166"/>
      <c r="B22" s="40" t="s">
        <v>638</v>
      </c>
      <c r="C22" s="51" t="s">
        <v>445</v>
      </c>
      <c r="D22" s="202"/>
      <c r="E22" s="202"/>
      <c r="F22" s="202"/>
      <c r="G22" s="202"/>
      <c r="H22" s="202"/>
      <c r="I22" s="80" t="s">
        <v>819</v>
      </c>
      <c r="J22" s="110"/>
    </row>
    <row r="23" spans="1:10" s="13" customFormat="1" ht="76.5" outlineLevel="1">
      <c r="A23" s="166"/>
      <c r="B23" s="40" t="s">
        <v>1294</v>
      </c>
      <c r="C23" s="51" t="s">
        <v>1296</v>
      </c>
      <c r="D23" s="188"/>
      <c r="E23" s="188"/>
      <c r="F23" s="188"/>
      <c r="G23" s="188"/>
      <c r="H23" s="188"/>
      <c r="I23" s="80" t="s">
        <v>820</v>
      </c>
      <c r="J23" s="110"/>
    </row>
    <row r="24" spans="1:10" s="23" customFormat="1" ht="76.5" outlineLevel="1">
      <c r="A24" s="166"/>
      <c r="B24" s="40" t="s">
        <v>1294</v>
      </c>
      <c r="C24" s="106" t="s">
        <v>1295</v>
      </c>
      <c r="D24" s="188"/>
      <c r="E24" s="188"/>
      <c r="F24" s="188"/>
      <c r="G24" s="188"/>
      <c r="H24" s="188"/>
      <c r="I24" s="80" t="s">
        <v>821</v>
      </c>
      <c r="J24" s="111"/>
    </row>
    <row r="25" spans="1:10" s="13" customFormat="1" ht="38.25" outlineLevel="1">
      <c r="A25" s="166"/>
      <c r="B25" s="40" t="s">
        <v>869</v>
      </c>
      <c r="C25" s="51" t="s">
        <v>1109</v>
      </c>
      <c r="D25" s="188"/>
      <c r="E25" s="188"/>
      <c r="F25" s="188"/>
      <c r="G25" s="188"/>
      <c r="H25" s="188"/>
      <c r="I25" s="80" t="s">
        <v>822</v>
      </c>
      <c r="J25" s="110"/>
    </row>
    <row r="26" spans="1:10" s="13" customFormat="1" ht="63.75" outlineLevel="1">
      <c r="A26" s="166"/>
      <c r="B26" s="40" t="s">
        <v>394</v>
      </c>
      <c r="C26" s="51" t="s">
        <v>1110</v>
      </c>
      <c r="D26" s="188"/>
      <c r="E26" s="188"/>
      <c r="F26" s="188"/>
      <c r="G26" s="188"/>
      <c r="H26" s="188"/>
      <c r="I26" s="80" t="s">
        <v>823</v>
      </c>
      <c r="J26" s="110"/>
    </row>
    <row r="27" spans="1:10" s="13" customFormat="1" ht="39" outlineLevel="1" thickBot="1">
      <c r="A27" s="166"/>
      <c r="B27" s="40" t="s">
        <v>835</v>
      </c>
      <c r="C27" s="51" t="s">
        <v>1111</v>
      </c>
      <c r="D27" s="193"/>
      <c r="E27" s="193"/>
      <c r="F27" s="193"/>
      <c r="G27" s="193"/>
      <c r="H27" s="193"/>
      <c r="I27" s="80" t="s">
        <v>886</v>
      </c>
      <c r="J27" s="110"/>
    </row>
    <row r="28" spans="1:10" ht="51.75" outlineLevel="1" collapsed="1" thickBot="1">
      <c r="A28" s="166"/>
      <c r="B28" s="44" t="s">
        <v>1297</v>
      </c>
      <c r="C28" s="83" t="s">
        <v>1112</v>
      </c>
      <c r="D28" s="84">
        <f>COUNTIF(D29:H31,"R")</f>
        <v>0</v>
      </c>
      <c r="E28" s="84">
        <f>COUNTIF(D29:H31,"Y")</f>
        <v>0</v>
      </c>
      <c r="F28" s="84">
        <f>COUNTIF(D29:H31,"G")</f>
        <v>0</v>
      </c>
      <c r="G28" s="84">
        <f>COUNTIF(D29:H31,"U")</f>
        <v>0</v>
      </c>
      <c r="H28" s="84">
        <f>COUNTIF(D29:H31,"NA")</f>
        <v>0</v>
      </c>
      <c r="I28" s="80" t="s">
        <v>887</v>
      </c>
      <c r="J28" s="110"/>
    </row>
    <row r="29" spans="1:10" ht="51" hidden="1" outlineLevel="2">
      <c r="A29" s="166"/>
      <c r="B29" s="44" t="s">
        <v>1297</v>
      </c>
      <c r="C29" s="41" t="s">
        <v>836</v>
      </c>
      <c r="D29" s="188"/>
      <c r="E29" s="188"/>
      <c r="F29" s="188"/>
      <c r="G29" s="188"/>
      <c r="H29" s="188"/>
      <c r="I29" s="80" t="s">
        <v>1113</v>
      </c>
      <c r="J29" s="110"/>
    </row>
    <row r="30" spans="1:10" ht="51" hidden="1" outlineLevel="2">
      <c r="A30" s="166"/>
      <c r="B30" s="44" t="s">
        <v>1297</v>
      </c>
      <c r="C30" s="41" t="s">
        <v>837</v>
      </c>
      <c r="D30" s="188"/>
      <c r="E30" s="188"/>
      <c r="F30" s="188"/>
      <c r="G30" s="188"/>
      <c r="H30" s="188"/>
      <c r="I30" s="80" t="s">
        <v>1114</v>
      </c>
      <c r="J30" s="110"/>
    </row>
    <row r="31" spans="1:10" ht="51" hidden="1" outlineLevel="2">
      <c r="A31" s="166"/>
      <c r="B31" s="44" t="s">
        <v>1297</v>
      </c>
      <c r="C31" s="42" t="s">
        <v>838</v>
      </c>
      <c r="D31" s="188"/>
      <c r="E31" s="188"/>
      <c r="F31" s="188"/>
      <c r="G31" s="188"/>
      <c r="H31" s="188"/>
      <c r="I31" s="80" t="s">
        <v>1115</v>
      </c>
      <c r="J31" s="110"/>
    </row>
    <row r="32" spans="1:10" ht="63.75" outlineLevel="1">
      <c r="A32" s="166"/>
      <c r="B32" s="40" t="s">
        <v>436</v>
      </c>
      <c r="C32" s="51" t="s">
        <v>1116</v>
      </c>
      <c r="D32" s="188"/>
      <c r="E32" s="188"/>
      <c r="F32" s="188"/>
      <c r="G32" s="188"/>
      <c r="H32" s="188"/>
      <c r="I32" s="80" t="s">
        <v>810</v>
      </c>
      <c r="J32" s="110"/>
    </row>
    <row r="33" spans="1:10" ht="54" outlineLevel="1">
      <c r="A33" s="166"/>
      <c r="B33" s="40" t="s">
        <v>1298</v>
      </c>
      <c r="C33" s="106" t="s">
        <v>1117</v>
      </c>
      <c r="D33" s="188"/>
      <c r="E33" s="188"/>
      <c r="F33" s="188"/>
      <c r="G33" s="188"/>
      <c r="H33" s="188"/>
      <c r="I33" s="80" t="s">
        <v>949</v>
      </c>
      <c r="J33" s="110"/>
    </row>
    <row r="34" spans="1:10" ht="38.25" outlineLevel="1">
      <c r="A34" s="166"/>
      <c r="B34" s="40" t="s">
        <v>638</v>
      </c>
      <c r="C34" s="51" t="s">
        <v>1118</v>
      </c>
      <c r="D34" s="188"/>
      <c r="E34" s="188"/>
      <c r="F34" s="188"/>
      <c r="G34" s="188"/>
      <c r="H34" s="188"/>
      <c r="I34" s="80" t="s">
        <v>950</v>
      </c>
      <c r="J34" s="110"/>
    </row>
    <row r="35" spans="1:10" ht="28.5" customHeight="1" outlineLevel="1">
      <c r="A35" s="166"/>
      <c r="B35" s="40" t="s">
        <v>564</v>
      </c>
      <c r="C35" s="106" t="s">
        <v>1119</v>
      </c>
      <c r="D35" s="188"/>
      <c r="E35" s="188"/>
      <c r="F35" s="188"/>
      <c r="G35" s="188"/>
      <c r="H35" s="188"/>
      <c r="I35" s="80" t="s">
        <v>952</v>
      </c>
      <c r="J35" s="111"/>
    </row>
    <row r="36" spans="1:10" ht="51" outlineLevel="1">
      <c r="A36" s="166"/>
      <c r="B36" s="40" t="s">
        <v>387</v>
      </c>
      <c r="C36" s="51" t="s">
        <v>1120</v>
      </c>
      <c r="D36" s="188"/>
      <c r="E36" s="188"/>
      <c r="F36" s="188"/>
      <c r="G36" s="188"/>
      <c r="H36" s="188"/>
      <c r="I36" s="80" t="s">
        <v>953</v>
      </c>
      <c r="J36" s="110"/>
    </row>
    <row r="37" spans="1:10" ht="51" outlineLevel="1">
      <c r="A37" s="166"/>
      <c r="B37" s="40" t="s">
        <v>388</v>
      </c>
      <c r="C37" s="51" t="s">
        <v>1121</v>
      </c>
      <c r="D37" s="188"/>
      <c r="E37" s="188"/>
      <c r="F37" s="188"/>
      <c r="G37" s="188"/>
      <c r="H37" s="188"/>
      <c r="I37" s="80" t="s">
        <v>954</v>
      </c>
      <c r="J37" s="110"/>
    </row>
    <row r="38" spans="1:10" ht="90" outlineLevel="1" thickBot="1">
      <c r="A38" s="166"/>
      <c r="B38" s="40" t="s">
        <v>389</v>
      </c>
      <c r="C38" s="106" t="s">
        <v>1122</v>
      </c>
      <c r="D38" s="188"/>
      <c r="E38" s="188"/>
      <c r="F38" s="188"/>
      <c r="G38" s="188"/>
      <c r="H38" s="188"/>
      <c r="I38" s="80" t="s">
        <v>955</v>
      </c>
      <c r="J38" s="110"/>
    </row>
    <row r="39" spans="1:10" ht="39" outlineLevel="1" collapsed="1" thickBot="1">
      <c r="A39" s="166"/>
      <c r="B39" s="40" t="s">
        <v>392</v>
      </c>
      <c r="C39" s="83" t="s">
        <v>1123</v>
      </c>
      <c r="D39" s="84">
        <f>COUNTIF(D40:H43,"R")</f>
        <v>0</v>
      </c>
      <c r="E39" s="84">
        <f>COUNTIF(D40:H43,"Y")</f>
        <v>0</v>
      </c>
      <c r="F39" s="84">
        <f>COUNTIF(D40:H43,"G")</f>
        <v>0</v>
      </c>
      <c r="G39" s="84">
        <f>COUNTIF(D40:H43,"U")</f>
        <v>0</v>
      </c>
      <c r="H39" s="84">
        <f>COUNTIF(D40:H43,"NA")</f>
        <v>0</v>
      </c>
      <c r="I39" s="80" t="s">
        <v>956</v>
      </c>
      <c r="J39" s="111"/>
    </row>
    <row r="40" spans="1:10" ht="25.5" hidden="1" outlineLevel="2">
      <c r="A40" s="166"/>
      <c r="B40" s="40" t="s">
        <v>641</v>
      </c>
      <c r="C40" s="41" t="s">
        <v>1059</v>
      </c>
      <c r="D40" s="188"/>
      <c r="E40" s="188"/>
      <c r="F40" s="188"/>
      <c r="G40" s="188"/>
      <c r="H40" s="188"/>
      <c r="I40" s="80" t="s">
        <v>1124</v>
      </c>
      <c r="J40" s="111"/>
    </row>
    <row r="41" spans="1:10" ht="51" hidden="1" outlineLevel="2">
      <c r="A41" s="166"/>
      <c r="B41" s="40" t="s">
        <v>641</v>
      </c>
      <c r="C41" s="41" t="s">
        <v>1055</v>
      </c>
      <c r="D41" s="188"/>
      <c r="E41" s="188"/>
      <c r="F41" s="188"/>
      <c r="G41" s="188"/>
      <c r="H41" s="188"/>
      <c r="I41" s="80" t="s">
        <v>1125</v>
      </c>
      <c r="J41" s="110"/>
    </row>
    <row r="42" spans="1:10" ht="51" hidden="1" outlineLevel="2">
      <c r="A42" s="166"/>
      <c r="B42" s="40" t="s">
        <v>641</v>
      </c>
      <c r="C42" s="41" t="s">
        <v>1056</v>
      </c>
      <c r="D42" s="188"/>
      <c r="E42" s="188"/>
      <c r="F42" s="188"/>
      <c r="G42" s="188"/>
      <c r="H42" s="188"/>
      <c r="I42" s="80" t="s">
        <v>1126</v>
      </c>
      <c r="J42" s="110"/>
    </row>
    <row r="43" spans="1:10" ht="51.75" hidden="1" outlineLevel="2" thickBot="1">
      <c r="A43" s="166"/>
      <c r="B43" s="40" t="s">
        <v>392</v>
      </c>
      <c r="C43" s="41" t="s">
        <v>1057</v>
      </c>
      <c r="D43" s="188"/>
      <c r="E43" s="188"/>
      <c r="F43" s="188"/>
      <c r="G43" s="188"/>
      <c r="H43" s="188"/>
      <c r="I43" s="80" t="s">
        <v>1127</v>
      </c>
      <c r="J43" s="110"/>
    </row>
    <row r="44" spans="1:10" ht="51.75" outlineLevel="1" collapsed="1" thickBot="1">
      <c r="A44" s="166"/>
      <c r="B44" s="40" t="s">
        <v>1299</v>
      </c>
      <c r="C44" s="85" t="s">
        <v>1128</v>
      </c>
      <c r="D44" s="84">
        <f>COUNTIF(D45:H57,"R")</f>
        <v>0</v>
      </c>
      <c r="E44" s="84">
        <f>COUNTIF(D45:H57,"Y")</f>
        <v>0</v>
      </c>
      <c r="F44" s="84">
        <f>COUNTIF(D45:H57,"G")</f>
        <v>0</v>
      </c>
      <c r="G44" s="84">
        <f>COUNTIF(D45:H57,"U")</f>
        <v>0</v>
      </c>
      <c r="H44" s="84">
        <f>COUNTIF(D45:H57,"NA")</f>
        <v>0</v>
      </c>
      <c r="I44" s="82" t="s">
        <v>957</v>
      </c>
      <c r="J44" s="110"/>
    </row>
    <row r="45" spans="1:10" ht="25.5" hidden="1" outlineLevel="2">
      <c r="A45" s="166"/>
      <c r="B45" s="40" t="s">
        <v>564</v>
      </c>
      <c r="C45" s="41" t="s">
        <v>1060</v>
      </c>
      <c r="D45" s="188"/>
      <c r="E45" s="188"/>
      <c r="F45" s="188"/>
      <c r="G45" s="188"/>
      <c r="H45" s="188"/>
      <c r="I45" s="80" t="s">
        <v>958</v>
      </c>
      <c r="J45" s="110"/>
    </row>
    <row r="46" spans="1:10" ht="51" hidden="1" outlineLevel="2">
      <c r="A46" s="166"/>
      <c r="B46" s="40" t="s">
        <v>393</v>
      </c>
      <c r="C46" s="41" t="s">
        <v>1136</v>
      </c>
      <c r="D46" s="188"/>
      <c r="E46" s="188"/>
      <c r="F46" s="188"/>
      <c r="G46" s="188"/>
      <c r="H46" s="188"/>
      <c r="I46" s="80" t="s">
        <v>959</v>
      </c>
      <c r="J46" s="110"/>
    </row>
    <row r="47" spans="1:10" s="21" customFormat="1" ht="51" hidden="1" outlineLevel="2">
      <c r="A47" s="166"/>
      <c r="B47" s="40" t="s">
        <v>393</v>
      </c>
      <c r="C47" s="41" t="s">
        <v>1135</v>
      </c>
      <c r="D47" s="188"/>
      <c r="E47" s="188"/>
      <c r="F47" s="188"/>
      <c r="G47" s="188"/>
      <c r="H47" s="188"/>
      <c r="I47" s="80" t="s">
        <v>960</v>
      </c>
      <c r="J47" s="111"/>
    </row>
    <row r="48" spans="1:10" ht="63.75" hidden="1" outlineLevel="2">
      <c r="A48" s="166"/>
      <c r="B48" s="40" t="s">
        <v>1299</v>
      </c>
      <c r="C48" s="41" t="s">
        <v>1134</v>
      </c>
      <c r="D48" s="188"/>
      <c r="E48" s="188"/>
      <c r="F48" s="188"/>
      <c r="G48" s="188"/>
      <c r="H48" s="188"/>
      <c r="I48" s="80" t="s">
        <v>961</v>
      </c>
      <c r="J48" s="110"/>
    </row>
    <row r="49" spans="1:10" ht="38.25" hidden="1" outlineLevel="3">
      <c r="A49" s="166"/>
      <c r="B49" s="40" t="s">
        <v>564</v>
      </c>
      <c r="C49" s="50" t="s">
        <v>308</v>
      </c>
      <c r="D49" s="188"/>
      <c r="E49" s="188"/>
      <c r="F49" s="188"/>
      <c r="G49" s="188"/>
      <c r="H49" s="188"/>
      <c r="I49" s="80" t="s">
        <v>1129</v>
      </c>
      <c r="J49" s="110"/>
    </row>
    <row r="50" spans="1:10" ht="38.25" hidden="1" outlineLevel="3">
      <c r="A50" s="166"/>
      <c r="B50" s="40" t="s">
        <v>564</v>
      </c>
      <c r="C50" s="50" t="s">
        <v>734</v>
      </c>
      <c r="D50" s="188"/>
      <c r="E50" s="188"/>
      <c r="F50" s="188"/>
      <c r="G50" s="188"/>
      <c r="H50" s="188"/>
      <c r="I50" s="80" t="s">
        <v>1130</v>
      </c>
      <c r="J50" s="110"/>
    </row>
    <row r="51" spans="1:10" ht="51" hidden="1" outlineLevel="3">
      <c r="A51" s="166"/>
      <c r="B51" s="40" t="s">
        <v>391</v>
      </c>
      <c r="C51" s="49" t="s">
        <v>309</v>
      </c>
      <c r="D51" s="188"/>
      <c r="E51" s="188"/>
      <c r="F51" s="188"/>
      <c r="G51" s="188"/>
      <c r="H51" s="188"/>
      <c r="I51" s="80" t="s">
        <v>1131</v>
      </c>
      <c r="J51" s="110"/>
    </row>
    <row r="52" spans="1:10" ht="51" hidden="1" outlineLevel="3">
      <c r="A52" s="166"/>
      <c r="B52" s="40" t="s">
        <v>395</v>
      </c>
      <c r="C52" s="50" t="s">
        <v>396</v>
      </c>
      <c r="D52" s="188"/>
      <c r="E52" s="188"/>
      <c r="F52" s="188"/>
      <c r="G52" s="188"/>
      <c r="H52" s="188"/>
      <c r="I52" s="80" t="s">
        <v>1132</v>
      </c>
      <c r="J52" s="110"/>
    </row>
    <row r="53" spans="1:10" ht="38.25" hidden="1" outlineLevel="3">
      <c r="A53" s="166"/>
      <c r="B53" s="40" t="s">
        <v>564</v>
      </c>
      <c r="C53" s="50" t="s">
        <v>829</v>
      </c>
      <c r="D53" s="188"/>
      <c r="E53" s="188"/>
      <c r="F53" s="188"/>
      <c r="G53" s="188"/>
      <c r="H53" s="188"/>
      <c r="I53" s="80" t="s">
        <v>1133</v>
      </c>
      <c r="J53" s="110"/>
    </row>
    <row r="54" spans="1:10" ht="51" hidden="1" outlineLevel="2">
      <c r="A54" s="166"/>
      <c r="B54" s="40" t="s">
        <v>397</v>
      </c>
      <c r="C54" s="41" t="s">
        <v>1140</v>
      </c>
      <c r="D54" s="188"/>
      <c r="E54" s="188"/>
      <c r="F54" s="188"/>
      <c r="G54" s="188"/>
      <c r="H54" s="188"/>
      <c r="I54" s="80" t="s">
        <v>1058</v>
      </c>
      <c r="J54" s="110"/>
    </row>
    <row r="55" spans="1:10" ht="51" hidden="1" outlineLevel="2">
      <c r="A55" s="166"/>
      <c r="B55" s="40" t="s">
        <v>398</v>
      </c>
      <c r="C55" s="42" t="s">
        <v>1141</v>
      </c>
      <c r="D55" s="188"/>
      <c r="E55" s="188"/>
      <c r="F55" s="188"/>
      <c r="G55" s="188"/>
      <c r="H55" s="188"/>
      <c r="I55" s="80" t="s">
        <v>1137</v>
      </c>
      <c r="J55" s="110"/>
    </row>
    <row r="56" spans="1:10" ht="38.25" hidden="1" outlineLevel="2">
      <c r="A56" s="166"/>
      <c r="B56" s="40" t="s">
        <v>399</v>
      </c>
      <c r="C56" s="41" t="s">
        <v>1142</v>
      </c>
      <c r="D56" s="188"/>
      <c r="E56" s="188"/>
      <c r="F56" s="188"/>
      <c r="G56" s="188"/>
      <c r="H56" s="188"/>
      <c r="I56" s="80" t="s">
        <v>1138</v>
      </c>
      <c r="J56" s="110"/>
    </row>
    <row r="57" spans="1:10" ht="39" hidden="1" outlineLevel="2" thickBot="1">
      <c r="A57" s="166"/>
      <c r="B57" s="40" t="s">
        <v>564</v>
      </c>
      <c r="C57" s="41" t="s">
        <v>1143</v>
      </c>
      <c r="D57" s="188"/>
      <c r="E57" s="188"/>
      <c r="F57" s="188"/>
      <c r="G57" s="188"/>
      <c r="H57" s="188"/>
      <c r="I57" s="80" t="s">
        <v>1139</v>
      </c>
      <c r="J57" s="110"/>
    </row>
    <row r="58" spans="1:10" ht="26.25" outlineLevel="1" thickBot="1">
      <c r="A58" s="166"/>
      <c r="B58" s="44" t="s">
        <v>1182</v>
      </c>
      <c r="C58" s="83" t="s">
        <v>1191</v>
      </c>
      <c r="D58" s="84">
        <f>COUNTIF(D59:H61,"R")</f>
        <v>0</v>
      </c>
      <c r="E58" s="84">
        <f>COUNTIF(D59:H61,"Y")</f>
        <v>0</v>
      </c>
      <c r="F58" s="84">
        <f>COUNTIF(D59:H61,"G")</f>
        <v>0</v>
      </c>
      <c r="G58" s="84">
        <f>COUNTIF(D59:H61,"U")</f>
        <v>0</v>
      </c>
      <c r="H58" s="84">
        <f>COUNTIF(D59:H61,"NA")</f>
        <v>0</v>
      </c>
      <c r="I58" s="82" t="s">
        <v>1184</v>
      </c>
      <c r="J58" s="110"/>
    </row>
    <row r="59" spans="1:10" ht="63.75" outlineLevel="2">
      <c r="A59" s="166"/>
      <c r="B59" s="44" t="s">
        <v>1183</v>
      </c>
      <c r="C59" s="42" t="s">
        <v>1188</v>
      </c>
      <c r="D59" s="188"/>
      <c r="E59" s="188"/>
      <c r="F59" s="188"/>
      <c r="G59" s="188"/>
      <c r="H59" s="188"/>
      <c r="I59" s="82" t="s">
        <v>1185</v>
      </c>
      <c r="J59" s="110"/>
    </row>
    <row r="60" spans="1:10" ht="38.25" outlineLevel="2">
      <c r="A60" s="166"/>
      <c r="B60" s="44" t="s">
        <v>1183</v>
      </c>
      <c r="C60" s="42" t="s">
        <v>1189</v>
      </c>
      <c r="D60" s="188"/>
      <c r="E60" s="188"/>
      <c r="F60" s="188"/>
      <c r="G60" s="188"/>
      <c r="H60" s="188"/>
      <c r="I60" s="82" t="s">
        <v>1186</v>
      </c>
      <c r="J60" s="110"/>
    </row>
    <row r="61" spans="1:10" ht="76.5" outlineLevel="2">
      <c r="A61" s="166"/>
      <c r="B61" s="44" t="s">
        <v>1182</v>
      </c>
      <c r="C61" s="42" t="s">
        <v>1190</v>
      </c>
      <c r="D61" s="188"/>
      <c r="E61" s="188"/>
      <c r="F61" s="188"/>
      <c r="G61" s="188"/>
      <c r="H61" s="188"/>
      <c r="I61" s="82" t="s">
        <v>1187</v>
      </c>
      <c r="J61" s="110"/>
    </row>
    <row r="62" spans="1:10" ht="38.25" outlineLevel="2">
      <c r="A62" s="166"/>
      <c r="B62" s="44" t="s">
        <v>295</v>
      </c>
      <c r="C62" s="168" t="s">
        <v>293</v>
      </c>
      <c r="D62" s="188"/>
      <c r="E62" s="188"/>
      <c r="F62" s="188"/>
      <c r="G62" s="188"/>
      <c r="H62" s="188"/>
      <c r="I62" s="82" t="s">
        <v>294</v>
      </c>
      <c r="J62" s="110"/>
    </row>
    <row r="63" spans="1:10" ht="38.25" outlineLevel="2">
      <c r="A63" s="166"/>
      <c r="B63" s="44" t="s">
        <v>295</v>
      </c>
      <c r="C63" s="168" t="s">
        <v>299</v>
      </c>
      <c r="D63" s="188"/>
      <c r="E63" s="188"/>
      <c r="F63" s="188"/>
      <c r="G63" s="188"/>
      <c r="H63" s="188"/>
      <c r="I63" s="82" t="s">
        <v>296</v>
      </c>
      <c r="J63" s="110"/>
    </row>
    <row r="64" spans="1:10" ht="39" outlineLevel="2" thickBot="1">
      <c r="A64" s="166"/>
      <c r="B64" s="44" t="s">
        <v>295</v>
      </c>
      <c r="C64" s="168" t="s">
        <v>297</v>
      </c>
      <c r="D64" s="188"/>
      <c r="E64" s="188"/>
      <c r="F64" s="188"/>
      <c r="G64" s="188"/>
      <c r="H64" s="188"/>
      <c r="I64" s="82" t="s">
        <v>298</v>
      </c>
      <c r="J64" s="110"/>
    </row>
    <row r="65" spans="1:10" s="10" customFormat="1" ht="77.25" thickBot="1">
      <c r="A65" s="166"/>
      <c r="B65" s="40" t="s">
        <v>1250</v>
      </c>
      <c r="C65" s="63" t="s">
        <v>1252</v>
      </c>
      <c r="D65" s="74">
        <f>COUNTIF(D66:H70,"R")+COUNTIF(D74:H75,"R")+D71</f>
        <v>0</v>
      </c>
      <c r="E65" s="75">
        <f>COUNTIF(D66:H70,"Y")+COUNTIF(D74:H75,"Y")+E71</f>
        <v>0</v>
      </c>
      <c r="F65" s="76">
        <f>COUNTIF(D66:H70,"G")+COUNTIF(D74:H75,"G")+F71</f>
        <v>0</v>
      </c>
      <c r="G65" s="77">
        <f>COUNTIF(D66:H70,"U")+COUNTIF(D74:H75,"U")+G71</f>
        <v>0</v>
      </c>
      <c r="H65" s="78">
        <f>COUNTIF(D66:H70,"NA")+COUNTIF(D74:H75,"NA")+H71</f>
        <v>0</v>
      </c>
      <c r="I65" s="82">
        <v>3</v>
      </c>
      <c r="J65" s="111"/>
    </row>
    <row r="66" spans="1:10" ht="25.5" outlineLevel="1">
      <c r="A66" s="166"/>
      <c r="B66" s="40" t="s">
        <v>400</v>
      </c>
      <c r="C66" s="51" t="s">
        <v>1018</v>
      </c>
      <c r="D66" s="188"/>
      <c r="E66" s="188"/>
      <c r="F66" s="188"/>
      <c r="G66" s="188"/>
      <c r="H66" s="188"/>
      <c r="I66" s="80" t="s">
        <v>661</v>
      </c>
      <c r="J66" s="110"/>
    </row>
    <row r="67" spans="1:10" ht="38.25" outlineLevel="1">
      <c r="A67" s="166"/>
      <c r="B67" s="40" t="s">
        <v>418</v>
      </c>
      <c r="C67" s="51" t="s">
        <v>1043</v>
      </c>
      <c r="D67" s="188"/>
      <c r="E67" s="188"/>
      <c r="F67" s="188"/>
      <c r="G67" s="188"/>
      <c r="H67" s="188"/>
      <c r="I67" s="80" t="s">
        <v>870</v>
      </c>
      <c r="J67" s="110"/>
    </row>
    <row r="68" spans="1:10" s="21" customFormat="1" ht="51" outlineLevel="1">
      <c r="A68" s="166"/>
      <c r="B68" s="40" t="s">
        <v>418</v>
      </c>
      <c r="C68" s="51" t="s">
        <v>830</v>
      </c>
      <c r="D68" s="188"/>
      <c r="E68" s="188"/>
      <c r="F68" s="188"/>
      <c r="G68" s="188"/>
      <c r="H68" s="188"/>
      <c r="I68" s="80" t="s">
        <v>871</v>
      </c>
      <c r="J68" s="111"/>
    </row>
    <row r="69" spans="1:10" ht="38.25" outlineLevel="1">
      <c r="A69" s="166"/>
      <c r="B69" s="40" t="s">
        <v>638</v>
      </c>
      <c r="C69" s="51" t="s">
        <v>310</v>
      </c>
      <c r="D69" s="188"/>
      <c r="E69" s="188"/>
      <c r="F69" s="188"/>
      <c r="G69" s="188"/>
      <c r="H69" s="188"/>
      <c r="I69" s="80" t="s">
        <v>795</v>
      </c>
      <c r="J69" s="110"/>
    </row>
    <row r="70" spans="1:10" ht="51.75" outlineLevel="1" thickBot="1">
      <c r="A70" s="166"/>
      <c r="B70" s="40" t="s">
        <v>643</v>
      </c>
      <c r="C70" s="51" t="s">
        <v>311</v>
      </c>
      <c r="D70" s="188"/>
      <c r="E70" s="188"/>
      <c r="F70" s="188"/>
      <c r="G70" s="188"/>
      <c r="H70" s="188"/>
      <c r="I70" s="80" t="s">
        <v>796</v>
      </c>
      <c r="J70" s="110"/>
    </row>
    <row r="71" spans="1:10" ht="64.5" outlineLevel="1" thickBot="1">
      <c r="A71" s="166"/>
      <c r="B71" s="40" t="s">
        <v>1300</v>
      </c>
      <c r="C71" s="83" t="s">
        <v>1301</v>
      </c>
      <c r="D71" s="84">
        <f>COUNTIF(D72:H73,"R")</f>
        <v>0</v>
      </c>
      <c r="E71" s="84">
        <f>COUNTIF(D72:H73,"Y")</f>
        <v>0</v>
      </c>
      <c r="F71" s="84">
        <f>COUNTIF(D72:H73,"G")</f>
        <v>0</v>
      </c>
      <c r="G71" s="84">
        <f>COUNTIF(D72:H73,"U")</f>
        <v>0</v>
      </c>
      <c r="H71" s="84">
        <f>COUNTIF(D72:H73,"NA")</f>
        <v>0</v>
      </c>
      <c r="I71" s="68" t="s">
        <v>649</v>
      </c>
      <c r="J71" s="111"/>
    </row>
    <row r="72" spans="1:10" ht="63.75" outlineLevel="2">
      <c r="A72" s="166"/>
      <c r="B72" s="40" t="s">
        <v>1300</v>
      </c>
      <c r="C72" s="41" t="s">
        <v>1302</v>
      </c>
      <c r="D72" s="188"/>
      <c r="E72" s="188"/>
      <c r="F72" s="188"/>
      <c r="G72" s="188"/>
      <c r="H72" s="188"/>
      <c r="I72" s="80" t="s">
        <v>562</v>
      </c>
      <c r="J72" s="110"/>
    </row>
    <row r="73" spans="1:10" ht="38.25" outlineLevel="2">
      <c r="A73" s="166"/>
      <c r="B73" s="81" t="s">
        <v>401</v>
      </c>
      <c r="C73" s="41" t="s">
        <v>832</v>
      </c>
      <c r="D73" s="188"/>
      <c r="E73" s="188"/>
      <c r="F73" s="188"/>
      <c r="G73" s="188"/>
      <c r="H73" s="188"/>
      <c r="I73" s="80" t="s">
        <v>831</v>
      </c>
      <c r="J73" s="110"/>
    </row>
    <row r="74" spans="1:10" ht="51" outlineLevel="1">
      <c r="A74" s="166"/>
      <c r="B74" s="40" t="s">
        <v>446</v>
      </c>
      <c r="C74" s="51" t="s">
        <v>402</v>
      </c>
      <c r="D74" s="188"/>
      <c r="E74" s="188"/>
      <c r="F74" s="188"/>
      <c r="G74" s="188"/>
      <c r="H74" s="188"/>
      <c r="I74" s="80" t="s">
        <v>653</v>
      </c>
      <c r="J74" s="110"/>
    </row>
    <row r="75" spans="1:10" ht="64.5" outlineLevel="1" thickBot="1">
      <c r="A75" s="166"/>
      <c r="B75" s="81" t="s">
        <v>390</v>
      </c>
      <c r="C75" s="51" t="s">
        <v>833</v>
      </c>
      <c r="D75" s="188"/>
      <c r="E75" s="188"/>
      <c r="F75" s="188"/>
      <c r="G75" s="188"/>
      <c r="H75" s="188"/>
      <c r="I75" s="80" t="s">
        <v>563</v>
      </c>
      <c r="J75" s="112"/>
    </row>
    <row r="76" spans="1:10" ht="77.25" thickBot="1">
      <c r="A76" s="166"/>
      <c r="B76" s="40" t="s">
        <v>1250</v>
      </c>
      <c r="C76" s="63" t="s">
        <v>1251</v>
      </c>
      <c r="D76" s="74">
        <f>COUNTIF(D80:H83,"R")+COUNTIF(D90:H90,"R")+D77+D84+D91</f>
        <v>0</v>
      </c>
      <c r="E76" s="75">
        <f>COUNTIF(D80:H83,"Y")+COUNTIF(D90:H90,"Y")+E77+E84+E91</f>
        <v>0</v>
      </c>
      <c r="F76" s="76">
        <f>COUNTIF(D80:H83,"G")+COUNTIF(D90:H90,"G")+F77+F84+F91</f>
        <v>0</v>
      </c>
      <c r="G76" s="77">
        <f>COUNTIF(D80:H83,"U")+COUNTIF(D90:H90,"U")+G77+G84+G91</f>
        <v>0</v>
      </c>
      <c r="H76" s="78">
        <f>COUNTIF(D80:H81,"NA")+COUNTIF(D90:H90,"NA")+H77+H84+H91</f>
        <v>0</v>
      </c>
      <c r="I76" s="82">
        <v>4</v>
      </c>
      <c r="J76" s="110"/>
    </row>
    <row r="77" spans="1:10" ht="64.5" outlineLevel="1" thickBot="1">
      <c r="A77" s="166"/>
      <c r="B77" s="40" t="s">
        <v>403</v>
      </c>
      <c r="C77" s="83" t="s">
        <v>404</v>
      </c>
      <c r="D77" s="84">
        <f>COUNTIF(D78:H79,"R")</f>
        <v>0</v>
      </c>
      <c r="E77" s="84">
        <f>COUNTIF(D78:H79,"Y")</f>
        <v>0</v>
      </c>
      <c r="F77" s="84">
        <f>COUNTIF(D78:H79,"U")</f>
        <v>0</v>
      </c>
      <c r="G77" s="84">
        <f>COUNTIF(D78:H79,"U")</f>
        <v>0</v>
      </c>
      <c r="H77" s="84">
        <f>COUNTIF(D78:H79,"NA")</f>
        <v>0</v>
      </c>
      <c r="I77" s="82" t="s">
        <v>801</v>
      </c>
      <c r="J77" s="110"/>
    </row>
    <row r="78" spans="1:10" ht="51" outlineLevel="2">
      <c r="A78" s="166"/>
      <c r="B78" s="40" t="s">
        <v>405</v>
      </c>
      <c r="C78" s="41" t="s">
        <v>763</v>
      </c>
      <c r="D78" s="188"/>
      <c r="E78" s="188"/>
      <c r="F78" s="188"/>
      <c r="G78" s="188"/>
      <c r="H78" s="188"/>
      <c r="I78" s="80" t="s">
        <v>565</v>
      </c>
      <c r="J78" s="110"/>
    </row>
    <row r="79" spans="1:10" ht="63.75" outlineLevel="2">
      <c r="A79" s="166"/>
      <c r="B79" s="40" t="s">
        <v>405</v>
      </c>
      <c r="C79" s="41" t="s">
        <v>406</v>
      </c>
      <c r="D79" s="188"/>
      <c r="E79" s="188"/>
      <c r="F79" s="188"/>
      <c r="G79" s="188"/>
      <c r="H79" s="188"/>
      <c r="I79" s="80" t="s">
        <v>566</v>
      </c>
      <c r="J79" s="110"/>
    </row>
    <row r="80" spans="1:10" ht="51" outlineLevel="1">
      <c r="A80" s="166"/>
      <c r="B80" s="40" t="s">
        <v>407</v>
      </c>
      <c r="C80" s="51" t="s">
        <v>567</v>
      </c>
      <c r="D80" s="188"/>
      <c r="E80" s="188"/>
      <c r="F80" s="188"/>
      <c r="G80" s="188"/>
      <c r="H80" s="188"/>
      <c r="I80" s="80" t="s">
        <v>802</v>
      </c>
      <c r="J80" s="110"/>
    </row>
    <row r="81" spans="1:10" s="21" customFormat="1" ht="38.25" outlineLevel="1">
      <c r="A81" s="166"/>
      <c r="B81" s="40" t="s">
        <v>437</v>
      </c>
      <c r="C81" s="51" t="s">
        <v>408</v>
      </c>
      <c r="D81" s="188"/>
      <c r="E81" s="188"/>
      <c r="F81" s="188"/>
      <c r="G81" s="188"/>
      <c r="H81" s="188"/>
      <c r="I81" s="80" t="s">
        <v>803</v>
      </c>
      <c r="J81" s="111"/>
    </row>
    <row r="82" spans="1:10" ht="63.75" outlineLevel="1">
      <c r="A82" s="166"/>
      <c r="B82" s="44" t="s">
        <v>1303</v>
      </c>
      <c r="C82" s="51" t="s">
        <v>1304</v>
      </c>
      <c r="D82" s="188"/>
      <c r="E82" s="188"/>
      <c r="F82" s="188"/>
      <c r="G82" s="188"/>
      <c r="H82" s="188"/>
      <c r="I82" s="80" t="s">
        <v>660</v>
      </c>
      <c r="J82" s="110"/>
    </row>
    <row r="83" spans="1:10" s="13" customFormat="1" ht="39" outlineLevel="1" thickBot="1">
      <c r="A83" s="166"/>
      <c r="B83" s="40" t="s">
        <v>1305</v>
      </c>
      <c r="C83" s="51" t="s">
        <v>1306</v>
      </c>
      <c r="D83" s="188"/>
      <c r="E83" s="188"/>
      <c r="F83" s="188"/>
      <c r="G83" s="188"/>
      <c r="H83" s="188"/>
      <c r="I83" s="80" t="s">
        <v>986</v>
      </c>
      <c r="J83" s="110"/>
    </row>
    <row r="84" spans="1:10" s="13" customFormat="1" ht="39" outlineLevel="1" thickBot="1">
      <c r="A84" s="166"/>
      <c r="B84" s="40" t="s">
        <v>410</v>
      </c>
      <c r="C84" s="85" t="s">
        <v>411</v>
      </c>
      <c r="D84" s="84">
        <f>COUNTIF(D85:H89,"R")</f>
        <v>0</v>
      </c>
      <c r="E84" s="84">
        <f>COUNTIF(D85:H89,"Y")</f>
        <v>0</v>
      </c>
      <c r="F84" s="84">
        <f>COUNTIF(D85:H89,"G")</f>
        <v>0</v>
      </c>
      <c r="G84" s="84">
        <f>COUNTIF(D85:H89,"U")</f>
        <v>0</v>
      </c>
      <c r="H84" s="84">
        <f>COUNTIF(D85:H89,"NA")</f>
        <v>0</v>
      </c>
      <c r="I84" s="82" t="s">
        <v>987</v>
      </c>
      <c r="J84" s="110"/>
    </row>
    <row r="85" spans="1:10" ht="38.25" outlineLevel="2">
      <c r="A85" s="166"/>
      <c r="B85" s="40" t="s">
        <v>410</v>
      </c>
      <c r="C85" s="41" t="s">
        <v>412</v>
      </c>
      <c r="D85" s="188"/>
      <c r="E85" s="188"/>
      <c r="F85" s="188"/>
      <c r="G85" s="188"/>
      <c r="H85" s="188"/>
      <c r="I85" s="80" t="s">
        <v>568</v>
      </c>
      <c r="J85" s="110"/>
    </row>
    <row r="86" spans="1:10" ht="51" outlineLevel="2">
      <c r="A86" s="166"/>
      <c r="B86" s="40" t="s">
        <v>410</v>
      </c>
      <c r="C86" s="41" t="s">
        <v>841</v>
      </c>
      <c r="D86" s="188"/>
      <c r="E86" s="188"/>
      <c r="F86" s="188"/>
      <c r="G86" s="188"/>
      <c r="H86" s="188"/>
      <c r="I86" s="80" t="s">
        <v>569</v>
      </c>
      <c r="J86" s="110"/>
    </row>
    <row r="87" spans="1:10" ht="38.25" outlineLevel="2">
      <c r="A87" s="166"/>
      <c r="B87" s="40" t="s">
        <v>410</v>
      </c>
      <c r="C87" s="41" t="s">
        <v>842</v>
      </c>
      <c r="D87" s="188"/>
      <c r="E87" s="188"/>
      <c r="F87" s="188"/>
      <c r="G87" s="188"/>
      <c r="H87" s="188"/>
      <c r="I87" s="80" t="s">
        <v>570</v>
      </c>
      <c r="J87" s="110"/>
    </row>
    <row r="88" spans="1:10" ht="38.25" outlineLevel="2">
      <c r="A88" s="166"/>
      <c r="B88" s="40" t="s">
        <v>410</v>
      </c>
      <c r="C88" s="42" t="s">
        <v>844</v>
      </c>
      <c r="D88" s="188"/>
      <c r="E88" s="188"/>
      <c r="F88" s="188"/>
      <c r="G88" s="188"/>
      <c r="H88" s="188"/>
      <c r="I88" s="80" t="s">
        <v>571</v>
      </c>
      <c r="J88" s="110"/>
    </row>
    <row r="89" spans="1:10" ht="38.25" outlineLevel="2">
      <c r="A89" s="166"/>
      <c r="B89" s="40" t="s">
        <v>410</v>
      </c>
      <c r="C89" s="41" t="s">
        <v>843</v>
      </c>
      <c r="D89" s="188"/>
      <c r="E89" s="188"/>
      <c r="F89" s="188"/>
      <c r="G89" s="188"/>
      <c r="H89" s="188"/>
      <c r="I89" s="80" t="s">
        <v>572</v>
      </c>
      <c r="J89" s="110"/>
    </row>
    <row r="90" spans="1:10" ht="64.5" outlineLevel="1" thickBot="1">
      <c r="A90" s="166"/>
      <c r="B90" s="40" t="s">
        <v>1307</v>
      </c>
      <c r="C90" s="106" t="s">
        <v>1308</v>
      </c>
      <c r="D90" s="188"/>
      <c r="E90" s="188"/>
      <c r="F90" s="188"/>
      <c r="G90" s="188"/>
      <c r="H90" s="188"/>
      <c r="I90" s="80" t="s">
        <v>998</v>
      </c>
      <c r="J90" s="110"/>
    </row>
    <row r="91" spans="1:10" ht="25.5" outlineLevel="1">
      <c r="A91" s="166"/>
      <c r="B91" s="40" t="s">
        <v>413</v>
      </c>
      <c r="C91" s="83" t="s">
        <v>1067</v>
      </c>
      <c r="D91" s="98">
        <f>COUNTIF(D92:H93,"R")</f>
        <v>0</v>
      </c>
      <c r="E91" s="98">
        <f>COUNTIF(D92:H93,"Y")</f>
        <v>0</v>
      </c>
      <c r="F91" s="98">
        <f>COUNTIF(D92:H93,"G")</f>
        <v>0</v>
      </c>
      <c r="G91" s="98">
        <f>COUNTIF(D92:H93,"U")</f>
        <v>0</v>
      </c>
      <c r="H91" s="98">
        <f>COUNTIF(D92:H93,"NA")</f>
        <v>0</v>
      </c>
      <c r="I91" s="82" t="s">
        <v>948</v>
      </c>
      <c r="J91" s="111"/>
    </row>
    <row r="92" spans="1:10" ht="51" outlineLevel="2">
      <c r="A92" s="166"/>
      <c r="B92" s="81" t="s">
        <v>413</v>
      </c>
      <c r="C92" s="42" t="s">
        <v>846</v>
      </c>
      <c r="D92" s="188"/>
      <c r="E92" s="188"/>
      <c r="F92" s="188"/>
      <c r="G92" s="188"/>
      <c r="H92" s="188"/>
      <c r="I92" s="80" t="s">
        <v>573</v>
      </c>
      <c r="J92" s="110"/>
    </row>
    <row r="93" spans="1:10" ht="51" outlineLevel="2">
      <c r="A93" s="166"/>
      <c r="B93" s="81" t="s">
        <v>414</v>
      </c>
      <c r="C93" s="42" t="s">
        <v>537</v>
      </c>
      <c r="D93" s="188"/>
      <c r="E93" s="188"/>
      <c r="F93" s="188"/>
      <c r="G93" s="188"/>
      <c r="H93" s="188"/>
      <c r="I93" s="80" t="s">
        <v>845</v>
      </c>
      <c r="J93" s="110"/>
    </row>
    <row r="94" spans="1:10" ht="77.25" thickBot="1">
      <c r="A94" s="166"/>
      <c r="B94" s="40" t="s">
        <v>1250</v>
      </c>
      <c r="C94" s="63" t="s">
        <v>415</v>
      </c>
      <c r="D94" s="130">
        <f>COUNTIF(D95:H97,"R")+COUNTIF(D101:H103,"R")+SUM(D98,D104,D110)</f>
        <v>0</v>
      </c>
      <c r="E94" s="131">
        <f>COUNTIF(D95:H97,"Y")+COUNTIF(D101:H103,"Y")+SUM(E98,E104,E110)</f>
        <v>0</v>
      </c>
      <c r="F94" s="132">
        <f>COUNTIF(D95:H97,"G")+COUNTIF(D101:H103,"G")+SUM(F98,F104,F110)</f>
        <v>0</v>
      </c>
      <c r="G94" s="133">
        <f>COUNTIF(D95:H97,"U")+COUNTIF(D101:H103,"U")+SUM(G98,G104,G110)</f>
        <v>0</v>
      </c>
      <c r="H94" s="134">
        <f>COUNTIF(D95:H97,"NA")+COUNTIF(D101:H103,"NA")+SUM(H98,H104,H110)</f>
        <v>0</v>
      </c>
      <c r="I94" s="82">
        <v>5</v>
      </c>
      <c r="J94" s="110"/>
    </row>
    <row r="95" spans="1:10" ht="63.75" outlineLevel="1">
      <c r="A95" s="166"/>
      <c r="B95" s="40" t="s">
        <v>1309</v>
      </c>
      <c r="C95" s="51" t="s">
        <v>1310</v>
      </c>
      <c r="D95" s="188"/>
      <c r="E95" s="188"/>
      <c r="F95" s="188"/>
      <c r="G95" s="188"/>
      <c r="H95" s="188"/>
      <c r="I95" s="80" t="s">
        <v>999</v>
      </c>
      <c r="J95" s="110"/>
    </row>
    <row r="96" spans="1:10" s="13" customFormat="1" ht="76.5" outlineLevel="1">
      <c r="A96" s="166"/>
      <c r="B96" s="40" t="s">
        <v>1309</v>
      </c>
      <c r="C96" s="51" t="s">
        <v>416</v>
      </c>
      <c r="D96" s="188"/>
      <c r="E96" s="188"/>
      <c r="F96" s="188"/>
      <c r="G96" s="188"/>
      <c r="H96" s="188"/>
      <c r="I96" s="80" t="s">
        <v>1000</v>
      </c>
      <c r="J96" s="110"/>
    </row>
    <row r="97" spans="1:10" ht="51.75" outlineLevel="1" thickBot="1">
      <c r="A97" s="166"/>
      <c r="B97" s="40" t="s">
        <v>1239</v>
      </c>
      <c r="C97" s="106" t="s">
        <v>312</v>
      </c>
      <c r="D97" s="188"/>
      <c r="E97" s="188"/>
      <c r="F97" s="188"/>
      <c r="G97" s="188"/>
      <c r="H97" s="188"/>
      <c r="I97" s="80" t="s">
        <v>1001</v>
      </c>
      <c r="J97" s="110"/>
    </row>
    <row r="98" spans="1:10" s="21" customFormat="1" ht="64.5" outlineLevel="1" thickBot="1">
      <c r="A98" s="166"/>
      <c r="B98" s="40" t="s">
        <v>1311</v>
      </c>
      <c r="C98" s="83" t="s">
        <v>1347</v>
      </c>
      <c r="D98" s="84">
        <f>COUNTIF(D99:H100,"R")</f>
        <v>0</v>
      </c>
      <c r="E98" s="84">
        <f>COUNTIF(D99:H100,"Y")</f>
        <v>0</v>
      </c>
      <c r="F98" s="86">
        <f>COUNTIF(D99:H100,"G")</f>
        <v>0</v>
      </c>
      <c r="G98" s="86">
        <f>COUNTIF(D99:H100,"U")</f>
        <v>0</v>
      </c>
      <c r="H98" s="86">
        <f>COUNTIF(D99:H100,"NA")</f>
        <v>0</v>
      </c>
      <c r="I98" s="82" t="s">
        <v>574</v>
      </c>
      <c r="J98" s="111"/>
    </row>
    <row r="99" spans="1:10" s="21" customFormat="1" ht="63.75" outlineLevel="2">
      <c r="A99" s="166"/>
      <c r="B99" s="40" t="s">
        <v>1311</v>
      </c>
      <c r="C99" s="41" t="s">
        <v>1348</v>
      </c>
      <c r="D99" s="188"/>
      <c r="E99" s="188"/>
      <c r="F99" s="188"/>
      <c r="G99" s="188"/>
      <c r="H99" s="188"/>
      <c r="I99" s="80" t="s">
        <v>936</v>
      </c>
      <c r="J99" s="111"/>
    </row>
    <row r="100" spans="1:10" s="21" customFormat="1" ht="76.5" outlineLevel="2">
      <c r="A100" s="166"/>
      <c r="B100" s="81" t="s">
        <v>413</v>
      </c>
      <c r="C100" s="41" t="s">
        <v>249</v>
      </c>
      <c r="D100" s="188"/>
      <c r="E100" s="188"/>
      <c r="F100" s="188"/>
      <c r="G100" s="188"/>
      <c r="H100" s="188"/>
      <c r="I100" s="80" t="s">
        <v>847</v>
      </c>
      <c r="J100" s="111"/>
    </row>
    <row r="101" spans="1:10" s="21" customFormat="1" ht="63.75" outlineLevel="1">
      <c r="A101" s="166"/>
      <c r="B101" s="40" t="s">
        <v>1311</v>
      </c>
      <c r="C101" s="51" t="s">
        <v>1359</v>
      </c>
      <c r="D101" s="188"/>
      <c r="E101" s="188"/>
      <c r="F101" s="188"/>
      <c r="G101" s="188"/>
      <c r="H101" s="188"/>
      <c r="I101" s="80" t="s">
        <v>937</v>
      </c>
      <c r="J101" s="111"/>
    </row>
    <row r="102" spans="1:10" ht="51" outlineLevel="1">
      <c r="A102" s="166"/>
      <c r="B102" s="40" t="s">
        <v>417</v>
      </c>
      <c r="C102" s="51" t="s">
        <v>1360</v>
      </c>
      <c r="D102" s="188"/>
      <c r="E102" s="188"/>
      <c r="F102" s="188"/>
      <c r="G102" s="188"/>
      <c r="H102" s="188"/>
      <c r="I102" s="80" t="s">
        <v>938</v>
      </c>
      <c r="J102" s="110"/>
    </row>
    <row r="103" spans="1:10" ht="51.75" outlineLevel="1" thickBot="1">
      <c r="A103" s="166"/>
      <c r="B103" s="40" t="s">
        <v>418</v>
      </c>
      <c r="C103" s="51" t="s">
        <v>939</v>
      </c>
      <c r="D103" s="188"/>
      <c r="E103" s="188"/>
      <c r="F103" s="188"/>
      <c r="G103" s="188"/>
      <c r="H103" s="188"/>
      <c r="I103" s="80" t="s">
        <v>940</v>
      </c>
      <c r="J103" s="110"/>
    </row>
    <row r="104" spans="1:10" ht="39" outlineLevel="1" thickBot="1">
      <c r="A104" s="166"/>
      <c r="B104" s="40" t="s">
        <v>422</v>
      </c>
      <c r="C104" s="85" t="s">
        <v>420</v>
      </c>
      <c r="D104" s="84">
        <f>COUNTIF(D105:H109,"R")</f>
        <v>0</v>
      </c>
      <c r="E104" s="84">
        <f>COUNTIF(D105:H109,"Y")</f>
        <v>0</v>
      </c>
      <c r="F104" s="86">
        <f>COUNTIF(D105:H109,"G")</f>
        <v>0</v>
      </c>
      <c r="G104" s="86">
        <f>COUNTIF(D105:H109,"U")</f>
        <v>0</v>
      </c>
      <c r="H104" s="86">
        <f>COUNTIF(D105:H109,"NA")</f>
        <v>0</v>
      </c>
      <c r="I104" s="82" t="s">
        <v>941</v>
      </c>
      <c r="J104" s="110"/>
    </row>
    <row r="105" spans="1:10" ht="38.25" outlineLevel="2">
      <c r="A105" s="166"/>
      <c r="B105" s="40" t="s">
        <v>419</v>
      </c>
      <c r="C105" s="42" t="s">
        <v>423</v>
      </c>
      <c r="D105" s="182"/>
      <c r="E105" s="182"/>
      <c r="F105" s="182"/>
      <c r="G105" s="182"/>
      <c r="H105" s="182"/>
      <c r="I105" s="80" t="s">
        <v>786</v>
      </c>
      <c r="J105" s="110"/>
    </row>
    <row r="106" spans="1:10" ht="38.25" outlineLevel="2">
      <c r="A106" s="166"/>
      <c r="B106" s="40" t="s">
        <v>421</v>
      </c>
      <c r="C106" s="42" t="s">
        <v>244</v>
      </c>
      <c r="D106" s="182"/>
      <c r="E106" s="182"/>
      <c r="F106" s="182"/>
      <c r="G106" s="182"/>
      <c r="H106" s="182"/>
      <c r="I106" s="80" t="s">
        <v>787</v>
      </c>
      <c r="J106" s="110"/>
    </row>
    <row r="107" spans="1:10" s="21" customFormat="1" ht="38.25" outlineLevel="2">
      <c r="A107" s="166"/>
      <c r="B107" s="81" t="s">
        <v>788</v>
      </c>
      <c r="C107" s="42" t="s">
        <v>245</v>
      </c>
      <c r="D107" s="170"/>
      <c r="E107" s="170"/>
      <c r="F107" s="170"/>
      <c r="G107" s="170"/>
      <c r="H107" s="170"/>
      <c r="I107" s="80" t="s">
        <v>789</v>
      </c>
      <c r="J107" s="111"/>
    </row>
    <row r="108" spans="1:10" ht="38.25" outlineLevel="2">
      <c r="A108" s="166"/>
      <c r="B108" s="81" t="s">
        <v>788</v>
      </c>
      <c r="C108" s="42" t="s">
        <v>246</v>
      </c>
      <c r="D108" s="170"/>
      <c r="E108" s="170"/>
      <c r="F108" s="170"/>
      <c r="G108" s="170"/>
      <c r="H108" s="170"/>
      <c r="I108" s="80" t="s">
        <v>790</v>
      </c>
      <c r="J108" s="110"/>
    </row>
    <row r="109" spans="1:10" ht="39" outlineLevel="2" thickBot="1">
      <c r="A109" s="166"/>
      <c r="B109" s="40" t="s">
        <v>424</v>
      </c>
      <c r="C109" s="41" t="s">
        <v>247</v>
      </c>
      <c r="D109" s="174"/>
      <c r="E109" s="174"/>
      <c r="F109" s="174"/>
      <c r="G109" s="174"/>
      <c r="H109" s="174"/>
      <c r="I109" s="80" t="s">
        <v>243</v>
      </c>
      <c r="J109" s="110"/>
    </row>
    <row r="110" spans="1:10" ht="39" outlineLevel="1" thickBot="1">
      <c r="A110" s="166"/>
      <c r="B110" s="44" t="s">
        <v>1183</v>
      </c>
      <c r="C110" s="83" t="s">
        <v>1192</v>
      </c>
      <c r="D110" s="84">
        <f>COUNTIF(D111:H112,"R")</f>
        <v>0</v>
      </c>
      <c r="E110" s="84">
        <f>COUNTIF(D111:H112,"Y")</f>
        <v>0</v>
      </c>
      <c r="F110" s="86">
        <f>COUNTIF(D111:H112,"G")</f>
        <v>0</v>
      </c>
      <c r="G110" s="86">
        <f>COUNTIF(D111:H112,"U")</f>
        <v>0</v>
      </c>
      <c r="H110" s="86">
        <f>COUNTIF(D111:H112,"NA")</f>
        <v>0</v>
      </c>
      <c r="I110" s="82" t="s">
        <v>1194</v>
      </c>
      <c r="J110" s="110"/>
    </row>
    <row r="111" spans="1:10" ht="63.75" outlineLevel="2">
      <c r="A111" s="166"/>
      <c r="B111" s="44" t="s">
        <v>1183</v>
      </c>
      <c r="C111" s="42" t="s">
        <v>1193</v>
      </c>
      <c r="D111" s="188"/>
      <c r="E111" s="188"/>
      <c r="F111" s="188"/>
      <c r="G111" s="188"/>
      <c r="H111" s="188"/>
      <c r="I111" s="82" t="s">
        <v>1195</v>
      </c>
      <c r="J111" s="110"/>
    </row>
    <row r="112" spans="1:10" ht="51.75" outlineLevel="2" thickBot="1">
      <c r="A112" s="166"/>
      <c r="B112" s="44" t="s">
        <v>1183</v>
      </c>
      <c r="C112" s="42" t="s">
        <v>1258</v>
      </c>
      <c r="D112" s="188"/>
      <c r="E112" s="188"/>
      <c r="F112" s="188"/>
      <c r="G112" s="188"/>
      <c r="H112" s="188"/>
      <c r="I112" s="82" t="s">
        <v>1196</v>
      </c>
      <c r="J112" s="110"/>
    </row>
    <row r="113" spans="1:10" s="24" customFormat="1" ht="77.25" thickBot="1">
      <c r="A113" s="166"/>
      <c r="B113" s="40" t="s">
        <v>1250</v>
      </c>
      <c r="C113" s="63" t="s">
        <v>425</v>
      </c>
      <c r="D113" s="74">
        <f>COUNTIF(D149:H150,"R")+D114+D119+D131+D139+D151</f>
        <v>0</v>
      </c>
      <c r="E113" s="75">
        <f>COUNTIF(D149:H150,"Y")+E114+E119+E131+E139+E151</f>
        <v>0</v>
      </c>
      <c r="F113" s="76">
        <f>COUNTIF(D149:H150,"G")+F114+F119+F131+F139+F151</f>
        <v>0</v>
      </c>
      <c r="G113" s="77">
        <f>COUNTIF(D149:H150,"U")+G114+G119+G131+G139+G151</f>
        <v>0</v>
      </c>
      <c r="H113" s="78">
        <f>COUNTIF(D149:H150,"NA")+H114+H119+H131+H139+H151</f>
        <v>0</v>
      </c>
      <c r="I113" s="82">
        <v>6</v>
      </c>
      <c r="J113" s="113"/>
    </row>
    <row r="114" spans="1:10" ht="64.5" outlineLevel="1" thickBot="1">
      <c r="A114" s="166"/>
      <c r="B114" s="40" t="s">
        <v>1312</v>
      </c>
      <c r="C114" s="85" t="s">
        <v>1313</v>
      </c>
      <c r="D114" s="84">
        <f>COUNTIF(D115:H118,"R")</f>
        <v>0</v>
      </c>
      <c r="E114" s="84">
        <f>COUNTIF(D115:H118,"Y")</f>
        <v>0</v>
      </c>
      <c r="F114" s="86">
        <f>COUNTIF(D115:H118,"G")</f>
        <v>0</v>
      </c>
      <c r="G114" s="86">
        <f>COUNTIF(D115:H118,"U")</f>
        <v>0</v>
      </c>
      <c r="H114" s="86">
        <f>COUNTIF(D115:H118,"NA")</f>
        <v>0</v>
      </c>
      <c r="I114" s="82" t="s">
        <v>1002</v>
      </c>
      <c r="J114" s="110"/>
    </row>
    <row r="115" spans="1:10" ht="51" outlineLevel="2">
      <c r="A115" s="166"/>
      <c r="B115" s="40" t="s">
        <v>951</v>
      </c>
      <c r="C115" s="41" t="s">
        <v>236</v>
      </c>
      <c r="D115" s="182"/>
      <c r="E115" s="182"/>
      <c r="F115" s="182"/>
      <c r="G115" s="182"/>
      <c r="H115" s="182"/>
      <c r="I115" s="80" t="s">
        <v>597</v>
      </c>
      <c r="J115" s="110"/>
    </row>
    <row r="116" spans="1:10" ht="38.25" customHeight="1" outlineLevel="2">
      <c r="A116" s="166"/>
      <c r="B116" s="40" t="s">
        <v>951</v>
      </c>
      <c r="C116" s="41" t="s">
        <v>237</v>
      </c>
      <c r="D116" s="170"/>
      <c r="E116" s="170"/>
      <c r="F116" s="170"/>
      <c r="G116" s="170"/>
      <c r="H116" s="170"/>
      <c r="I116" s="80" t="s">
        <v>598</v>
      </c>
      <c r="J116" s="110"/>
    </row>
    <row r="117" spans="1:10" ht="51" outlineLevel="2">
      <c r="A117" s="166"/>
      <c r="B117" s="40" t="s">
        <v>643</v>
      </c>
      <c r="C117" s="41" t="s">
        <v>238</v>
      </c>
      <c r="D117" s="170"/>
      <c r="E117" s="170"/>
      <c r="F117" s="170"/>
      <c r="G117" s="170"/>
      <c r="H117" s="170"/>
      <c r="I117" s="80" t="s">
        <v>599</v>
      </c>
      <c r="J117" s="110"/>
    </row>
    <row r="118" spans="1:10" ht="64.5" outlineLevel="2" thickBot="1">
      <c r="A118" s="166"/>
      <c r="B118" s="40" t="s">
        <v>1315</v>
      </c>
      <c r="C118" s="41" t="s">
        <v>1314</v>
      </c>
      <c r="D118" s="174"/>
      <c r="E118" s="174"/>
      <c r="F118" s="174"/>
      <c r="G118" s="174"/>
      <c r="H118" s="174"/>
      <c r="I118" s="80" t="s">
        <v>779</v>
      </c>
      <c r="J118" s="110"/>
    </row>
    <row r="119" spans="1:10" ht="64.5" outlineLevel="1" thickBot="1">
      <c r="A119" s="166"/>
      <c r="B119" s="40" t="s">
        <v>1315</v>
      </c>
      <c r="C119" s="85" t="s">
        <v>1361</v>
      </c>
      <c r="D119" s="84">
        <f>COUNTIF(D120:H130,"R")</f>
        <v>0</v>
      </c>
      <c r="E119" s="84">
        <f>COUNTIF(D120:H130,"Y")</f>
        <v>0</v>
      </c>
      <c r="F119" s="86">
        <f>COUNTIF(D120:H130,"G")</f>
        <v>0</v>
      </c>
      <c r="G119" s="86">
        <f>COUNTIF(D120:H130,"U")</f>
        <v>0</v>
      </c>
      <c r="H119" s="86">
        <f>COUNTIF(D120:H130,"NA")</f>
        <v>0</v>
      </c>
      <c r="I119" s="82" t="s">
        <v>1003</v>
      </c>
      <c r="J119" s="110"/>
    </row>
    <row r="120" spans="1:10" ht="63.75" outlineLevel="2">
      <c r="A120" s="166"/>
      <c r="B120" s="40" t="s">
        <v>1315</v>
      </c>
      <c r="C120" s="41" t="s">
        <v>1318</v>
      </c>
      <c r="D120" s="182"/>
      <c r="E120" s="182"/>
      <c r="F120" s="182"/>
      <c r="G120" s="182"/>
      <c r="H120" s="182"/>
      <c r="I120" s="80" t="s">
        <v>600</v>
      </c>
      <c r="J120" s="110"/>
    </row>
    <row r="121" spans="1:10" ht="63.75" outlineLevel="2">
      <c r="A121" s="166"/>
      <c r="B121" s="40" t="s">
        <v>1315</v>
      </c>
      <c r="C121" s="41" t="s">
        <v>1317</v>
      </c>
      <c r="D121" s="170"/>
      <c r="E121" s="170"/>
      <c r="F121" s="170"/>
      <c r="G121" s="170"/>
      <c r="H121" s="170"/>
      <c r="I121" s="80" t="s">
        <v>601</v>
      </c>
      <c r="J121" s="110"/>
    </row>
    <row r="122" spans="1:10" ht="63.75" outlineLevel="2">
      <c r="A122" s="166"/>
      <c r="B122" s="40" t="s">
        <v>1315</v>
      </c>
      <c r="C122" s="41" t="s">
        <v>1316</v>
      </c>
      <c r="D122" s="170"/>
      <c r="E122" s="170"/>
      <c r="F122" s="170"/>
      <c r="G122" s="170"/>
      <c r="H122" s="170"/>
      <c r="I122" s="80" t="s">
        <v>602</v>
      </c>
      <c r="J122" s="110"/>
    </row>
    <row r="123" spans="1:10" ht="63.75" outlineLevel="2">
      <c r="A123" s="166"/>
      <c r="B123" s="40" t="s">
        <v>1315</v>
      </c>
      <c r="C123" s="41" t="s">
        <v>1319</v>
      </c>
      <c r="D123" s="170"/>
      <c r="E123" s="170"/>
      <c r="F123" s="170"/>
      <c r="G123" s="170"/>
      <c r="H123" s="170"/>
      <c r="I123" s="80" t="s">
        <v>872</v>
      </c>
      <c r="J123" s="110"/>
    </row>
    <row r="124" spans="1:10" ht="38.25" customHeight="1" outlineLevel="2">
      <c r="A124" s="166"/>
      <c r="B124" s="40" t="s">
        <v>426</v>
      </c>
      <c r="C124" s="42" t="s">
        <v>1061</v>
      </c>
      <c r="D124" s="170"/>
      <c r="E124" s="170"/>
      <c r="F124" s="170"/>
      <c r="G124" s="170"/>
      <c r="H124" s="170"/>
      <c r="I124" s="80" t="s">
        <v>873</v>
      </c>
      <c r="J124" s="110"/>
    </row>
    <row r="125" spans="1:10" s="14" customFormat="1" ht="38.25" outlineLevel="2">
      <c r="A125" s="166"/>
      <c r="B125" s="40" t="s">
        <v>426</v>
      </c>
      <c r="C125" s="42" t="s">
        <v>733</v>
      </c>
      <c r="D125" s="170"/>
      <c r="E125" s="170"/>
      <c r="F125" s="170"/>
      <c r="G125" s="170"/>
      <c r="H125" s="170"/>
      <c r="I125" s="80" t="s">
        <v>874</v>
      </c>
      <c r="J125" s="110"/>
    </row>
    <row r="126" spans="1:10" ht="51" outlineLevel="2">
      <c r="A126" s="166"/>
      <c r="B126" s="40" t="s">
        <v>586</v>
      </c>
      <c r="C126" s="42" t="s">
        <v>439</v>
      </c>
      <c r="D126" s="170"/>
      <c r="E126" s="170"/>
      <c r="F126" s="170"/>
      <c r="G126" s="170"/>
      <c r="H126" s="170"/>
      <c r="I126" s="80" t="s">
        <v>875</v>
      </c>
      <c r="J126" s="110"/>
    </row>
    <row r="127" spans="1:10" ht="51" outlineLevel="2">
      <c r="A127" s="166"/>
      <c r="B127" s="40" t="s">
        <v>438</v>
      </c>
      <c r="C127" s="41" t="s">
        <v>943</v>
      </c>
      <c r="D127" s="170"/>
      <c r="E127" s="170"/>
      <c r="F127" s="170"/>
      <c r="G127" s="170"/>
      <c r="H127" s="170"/>
      <c r="I127" s="80" t="s">
        <v>876</v>
      </c>
      <c r="J127" s="110"/>
    </row>
    <row r="128" spans="1:10" ht="51" outlineLevel="2">
      <c r="A128" s="166"/>
      <c r="B128" s="40" t="s">
        <v>438</v>
      </c>
      <c r="C128" s="42" t="s">
        <v>513</v>
      </c>
      <c r="D128" s="170"/>
      <c r="E128" s="170"/>
      <c r="F128" s="170"/>
      <c r="G128" s="170"/>
      <c r="H128" s="170"/>
      <c r="I128" s="80" t="s">
        <v>877</v>
      </c>
      <c r="J128" s="110"/>
    </row>
    <row r="129" spans="1:10" s="13" customFormat="1" ht="51" outlineLevel="2">
      <c r="A129" s="166"/>
      <c r="B129" s="40" t="s">
        <v>427</v>
      </c>
      <c r="C129" s="42" t="s">
        <v>250</v>
      </c>
      <c r="D129" s="170"/>
      <c r="E129" s="170"/>
      <c r="F129" s="170"/>
      <c r="G129" s="170"/>
      <c r="H129" s="170"/>
      <c r="I129" s="80" t="s">
        <v>878</v>
      </c>
      <c r="J129" s="110"/>
    </row>
    <row r="130" spans="1:10" ht="64.5" outlineLevel="2" thickBot="1">
      <c r="A130" s="166"/>
      <c r="B130" s="40" t="s">
        <v>429</v>
      </c>
      <c r="C130" s="41" t="s">
        <v>1068</v>
      </c>
      <c r="D130" s="174"/>
      <c r="E130" s="174"/>
      <c r="F130" s="174"/>
      <c r="G130" s="174"/>
      <c r="H130" s="174"/>
      <c r="I130" s="80" t="s">
        <v>879</v>
      </c>
      <c r="J130" s="110"/>
    </row>
    <row r="131" spans="1:10" s="13" customFormat="1" ht="64.5" outlineLevel="1" thickBot="1">
      <c r="A131" s="166"/>
      <c r="B131" s="40" t="s">
        <v>1320</v>
      </c>
      <c r="C131" s="85" t="s">
        <v>1321</v>
      </c>
      <c r="D131" s="84">
        <f>COUNTIF(D132:H138,"R")</f>
        <v>0</v>
      </c>
      <c r="E131" s="84">
        <f>COUNTIF(D132:H138,"Y")</f>
        <v>0</v>
      </c>
      <c r="F131" s="86">
        <f>COUNTIF(D132:H138,"G")</f>
        <v>0</v>
      </c>
      <c r="G131" s="86">
        <f>COUNTIF(D132:H138,"U")</f>
        <v>0</v>
      </c>
      <c r="H131" s="86">
        <f>COUNTIF(D132:H138,"NA")</f>
        <v>0</v>
      </c>
      <c r="I131" s="68" t="s">
        <v>1004</v>
      </c>
      <c r="J131" s="110"/>
    </row>
    <row r="132" spans="1:10" s="13" customFormat="1" ht="51" outlineLevel="2">
      <c r="A132" s="166"/>
      <c r="B132" s="40" t="s">
        <v>440</v>
      </c>
      <c r="C132" s="42" t="s">
        <v>252</v>
      </c>
      <c r="D132" s="182"/>
      <c r="E132" s="182"/>
      <c r="F132" s="182"/>
      <c r="G132" s="182"/>
      <c r="H132" s="182"/>
      <c r="I132" s="80" t="s">
        <v>662</v>
      </c>
      <c r="J132" s="110"/>
    </row>
    <row r="133" spans="1:10" s="13" customFormat="1" ht="38.25" outlineLevel="2">
      <c r="A133" s="166"/>
      <c r="B133" s="40" t="s">
        <v>440</v>
      </c>
      <c r="C133" s="41" t="s">
        <v>442</v>
      </c>
      <c r="D133" s="170"/>
      <c r="E133" s="170"/>
      <c r="F133" s="170"/>
      <c r="G133" s="170"/>
      <c r="H133" s="170"/>
      <c r="I133" s="80" t="s">
        <v>663</v>
      </c>
      <c r="J133" s="110"/>
    </row>
    <row r="134" spans="1:10" s="13" customFormat="1" ht="51" outlineLevel="2">
      <c r="A134" s="166"/>
      <c r="B134" s="40" t="s">
        <v>441</v>
      </c>
      <c r="C134" s="41" t="s">
        <v>443</v>
      </c>
      <c r="D134" s="170"/>
      <c r="E134" s="170"/>
      <c r="F134" s="170"/>
      <c r="G134" s="170"/>
      <c r="H134" s="170"/>
      <c r="I134" s="80" t="s">
        <v>664</v>
      </c>
      <c r="J134" s="110"/>
    </row>
    <row r="135" spans="1:10" s="13" customFormat="1" ht="51" outlineLevel="2">
      <c r="A135" s="166"/>
      <c r="B135" s="40" t="s">
        <v>441</v>
      </c>
      <c r="C135" s="42" t="s">
        <v>338</v>
      </c>
      <c r="D135" s="170"/>
      <c r="E135" s="170"/>
      <c r="F135" s="170"/>
      <c r="G135" s="170"/>
      <c r="H135" s="170"/>
      <c r="I135" s="80" t="s">
        <v>665</v>
      </c>
      <c r="J135" s="110"/>
    </row>
    <row r="136" spans="1:10" s="14" customFormat="1" ht="38.25" outlineLevel="2">
      <c r="A136" s="166"/>
      <c r="B136" s="40" t="s">
        <v>418</v>
      </c>
      <c r="C136" s="41" t="s">
        <v>945</v>
      </c>
      <c r="D136" s="170"/>
      <c r="E136" s="170"/>
      <c r="F136" s="170"/>
      <c r="G136" s="170"/>
      <c r="H136" s="170"/>
      <c r="I136" s="80" t="s">
        <v>666</v>
      </c>
      <c r="J136" s="110"/>
    </row>
    <row r="137" spans="1:10" s="13" customFormat="1" ht="38.25" outlineLevel="2">
      <c r="A137" s="166"/>
      <c r="B137" s="40" t="s">
        <v>400</v>
      </c>
      <c r="C137" s="41" t="s">
        <v>251</v>
      </c>
      <c r="D137" s="170"/>
      <c r="E137" s="170"/>
      <c r="F137" s="170"/>
      <c r="G137" s="170"/>
      <c r="H137" s="170"/>
      <c r="I137" s="80" t="s">
        <v>667</v>
      </c>
      <c r="J137" s="110"/>
    </row>
    <row r="138" spans="1:10" s="21" customFormat="1" ht="64.5" outlineLevel="2" thickBot="1">
      <c r="A138" s="166"/>
      <c r="B138" s="40" t="s">
        <v>1320</v>
      </c>
      <c r="C138" s="41" t="s">
        <v>1322</v>
      </c>
      <c r="D138" s="174"/>
      <c r="E138" s="174"/>
      <c r="F138" s="174"/>
      <c r="G138" s="174"/>
      <c r="H138" s="174"/>
      <c r="I138" s="80" t="s">
        <v>668</v>
      </c>
      <c r="J138" s="111"/>
    </row>
    <row r="139" spans="1:10" s="21" customFormat="1" ht="64.5" outlineLevel="1" thickBot="1">
      <c r="A139" s="166"/>
      <c r="B139" s="40" t="s">
        <v>1320</v>
      </c>
      <c r="C139" s="85" t="s">
        <v>1323</v>
      </c>
      <c r="D139" s="84">
        <f>COUNTIF(D140:H148,"R")</f>
        <v>0</v>
      </c>
      <c r="E139" s="84">
        <f>COUNTIF(D140:H148,"Y")</f>
        <v>0</v>
      </c>
      <c r="F139" s="86">
        <f>COUNTIF(D140:H148,"G")</f>
        <v>0</v>
      </c>
      <c r="G139" s="86">
        <f>COUNTIF(D140:H148,"U")</f>
        <v>0</v>
      </c>
      <c r="H139" s="86">
        <f>COUNTIF(D140:H148,"NA")</f>
        <v>0</v>
      </c>
      <c r="I139" s="82" t="s">
        <v>947</v>
      </c>
      <c r="J139" s="111"/>
    </row>
    <row r="140" spans="1:10" s="21" customFormat="1" ht="63.75" outlineLevel="2">
      <c r="A140" s="166"/>
      <c r="B140" s="40" t="s">
        <v>1320</v>
      </c>
      <c r="C140" s="41" t="s">
        <v>1324</v>
      </c>
      <c r="D140" s="170"/>
      <c r="E140" s="170"/>
      <c r="F140" s="170"/>
      <c r="G140" s="170"/>
      <c r="H140" s="170"/>
      <c r="I140" s="80" t="s">
        <v>603</v>
      </c>
      <c r="J140" s="111"/>
    </row>
    <row r="141" spans="1:10" s="21" customFormat="1" ht="51" outlineLevel="2">
      <c r="A141" s="166"/>
      <c r="B141" s="40" t="s">
        <v>848</v>
      </c>
      <c r="C141" s="47" t="s">
        <v>520</v>
      </c>
      <c r="D141" s="170"/>
      <c r="E141" s="170"/>
      <c r="F141" s="170"/>
      <c r="G141" s="170"/>
      <c r="H141" s="170"/>
      <c r="I141" s="80" t="s">
        <v>604</v>
      </c>
      <c r="J141" s="111"/>
    </row>
    <row r="142" spans="1:10" s="21" customFormat="1" ht="38.25" outlineLevel="2">
      <c r="A142" s="166"/>
      <c r="B142" s="81" t="s">
        <v>428</v>
      </c>
      <c r="C142" s="47" t="s">
        <v>514</v>
      </c>
      <c r="D142" s="170"/>
      <c r="E142" s="170"/>
      <c r="F142" s="170"/>
      <c r="G142" s="170"/>
      <c r="H142" s="170"/>
      <c r="I142" s="80" t="s">
        <v>646</v>
      </c>
      <c r="J142" s="111"/>
    </row>
    <row r="143" spans="1:10" s="21" customFormat="1" ht="38.25" outlineLevel="2">
      <c r="A143" s="166"/>
      <c r="B143" s="40" t="s">
        <v>849</v>
      </c>
      <c r="C143" s="41" t="s">
        <v>515</v>
      </c>
      <c r="D143" s="170"/>
      <c r="E143" s="170"/>
      <c r="F143" s="170"/>
      <c r="G143" s="170"/>
      <c r="H143" s="170"/>
      <c r="I143" s="80" t="s">
        <v>647</v>
      </c>
      <c r="J143" s="111"/>
    </row>
    <row r="144" spans="1:10" s="21" customFormat="1" ht="38.25" outlineLevel="2">
      <c r="A144" s="166"/>
      <c r="B144" s="40" t="s">
        <v>468</v>
      </c>
      <c r="C144" s="41" t="s">
        <v>516</v>
      </c>
      <c r="D144" s="185"/>
      <c r="E144" s="186"/>
      <c r="F144" s="186"/>
      <c r="G144" s="186"/>
      <c r="H144" s="187"/>
      <c r="I144" s="80" t="s">
        <v>900</v>
      </c>
      <c r="J144" s="111"/>
    </row>
    <row r="145" spans="1:10" ht="38.25" outlineLevel="2">
      <c r="A145" s="166"/>
      <c r="B145" s="40" t="s">
        <v>428</v>
      </c>
      <c r="C145" s="41" t="s">
        <v>517</v>
      </c>
      <c r="D145" s="170"/>
      <c r="E145" s="170"/>
      <c r="F145" s="170"/>
      <c r="G145" s="170"/>
      <c r="H145" s="170"/>
      <c r="I145" s="80" t="s">
        <v>901</v>
      </c>
      <c r="J145" s="110"/>
    </row>
    <row r="146" spans="1:10" ht="51" outlineLevel="2">
      <c r="A146" s="166"/>
      <c r="B146" s="40" t="s">
        <v>850</v>
      </c>
      <c r="C146" s="41" t="s">
        <v>853</v>
      </c>
      <c r="D146" s="170"/>
      <c r="E146" s="170"/>
      <c r="F146" s="170"/>
      <c r="G146" s="170"/>
      <c r="H146" s="170"/>
      <c r="I146" s="80" t="s">
        <v>1029</v>
      </c>
      <c r="J146" s="110"/>
    </row>
    <row r="147" spans="1:10" ht="38.25" outlineLevel="2">
      <c r="A147" s="166"/>
      <c r="B147" s="40" t="s">
        <v>851</v>
      </c>
      <c r="C147" s="41" t="s">
        <v>518</v>
      </c>
      <c r="D147" s="170"/>
      <c r="E147" s="170"/>
      <c r="F147" s="170"/>
      <c r="G147" s="170"/>
      <c r="H147" s="170"/>
      <c r="I147" s="80" t="s">
        <v>1030</v>
      </c>
      <c r="J147" s="110"/>
    </row>
    <row r="148" spans="1:10" ht="38.25" outlineLevel="2">
      <c r="A148" s="166"/>
      <c r="B148" s="40" t="s">
        <v>399</v>
      </c>
      <c r="C148" s="41" t="s">
        <v>519</v>
      </c>
      <c r="D148" s="170"/>
      <c r="E148" s="170"/>
      <c r="F148" s="170"/>
      <c r="G148" s="170"/>
      <c r="H148" s="170"/>
      <c r="I148" s="80" t="s">
        <v>1031</v>
      </c>
      <c r="J148" s="110"/>
    </row>
    <row r="149" spans="1:10" ht="38.25" outlineLevel="1">
      <c r="A149" s="166"/>
      <c r="B149" s="40" t="s">
        <v>852</v>
      </c>
      <c r="C149" s="51" t="s">
        <v>521</v>
      </c>
      <c r="D149" s="170"/>
      <c r="E149" s="170"/>
      <c r="F149" s="170"/>
      <c r="G149" s="170"/>
      <c r="H149" s="170"/>
      <c r="I149" s="80" t="s">
        <v>669</v>
      </c>
      <c r="J149" s="110"/>
    </row>
    <row r="150" spans="1:10" ht="64.5" outlineLevel="1" thickBot="1">
      <c r="A150" s="166"/>
      <c r="B150" s="40" t="s">
        <v>1325</v>
      </c>
      <c r="C150" s="51" t="s">
        <v>1326</v>
      </c>
      <c r="D150" s="174"/>
      <c r="E150" s="174"/>
      <c r="F150" s="174"/>
      <c r="G150" s="174"/>
      <c r="H150" s="174"/>
      <c r="I150" s="80" t="s">
        <v>781</v>
      </c>
      <c r="J150" s="110"/>
    </row>
    <row r="151" spans="1:10" ht="26.25" outlineLevel="1" thickBot="1">
      <c r="A151" s="166"/>
      <c r="B151" s="40" t="s">
        <v>854</v>
      </c>
      <c r="C151" s="85" t="s">
        <v>1032</v>
      </c>
      <c r="D151" s="84">
        <f>COUNTIF(D152:H155,"R")</f>
        <v>0</v>
      </c>
      <c r="E151" s="84">
        <f>COUNTIF(D152:H155,"Y")</f>
        <v>0</v>
      </c>
      <c r="F151" s="86">
        <f>COUNTIF(D152:H155,"G")</f>
        <v>0</v>
      </c>
      <c r="G151" s="86">
        <f>COUNTIF(D152:H155,"U")</f>
        <v>0</v>
      </c>
      <c r="H151" s="86">
        <f>COUNTIF(D152:H155,"NA")</f>
        <v>0</v>
      </c>
      <c r="I151" s="82" t="s">
        <v>902</v>
      </c>
      <c r="J151" s="110"/>
    </row>
    <row r="152" spans="1:10" ht="25.5" outlineLevel="2">
      <c r="A152" s="166"/>
      <c r="B152" s="40" t="s">
        <v>854</v>
      </c>
      <c r="C152" s="41" t="s">
        <v>1069</v>
      </c>
      <c r="D152" s="182"/>
      <c r="E152" s="182"/>
      <c r="F152" s="182"/>
      <c r="G152" s="182"/>
      <c r="H152" s="182"/>
      <c r="I152" s="80" t="s">
        <v>1033</v>
      </c>
      <c r="J152" s="110"/>
    </row>
    <row r="153" spans="1:10" ht="38.25" outlineLevel="2">
      <c r="A153" s="166"/>
      <c r="B153" s="40" t="s">
        <v>854</v>
      </c>
      <c r="C153" s="41" t="s">
        <v>1034</v>
      </c>
      <c r="D153" s="170"/>
      <c r="E153" s="170"/>
      <c r="F153" s="170"/>
      <c r="G153" s="170"/>
      <c r="H153" s="170"/>
      <c r="I153" s="80" t="s">
        <v>1035</v>
      </c>
      <c r="J153" s="110"/>
    </row>
    <row r="154" spans="1:10" s="21" customFormat="1" ht="63.75" outlineLevel="2">
      <c r="A154" s="166"/>
      <c r="B154" s="81" t="s">
        <v>641</v>
      </c>
      <c r="C154" s="41" t="s">
        <v>222</v>
      </c>
      <c r="D154" s="170"/>
      <c r="E154" s="170"/>
      <c r="F154" s="170"/>
      <c r="G154" s="170"/>
      <c r="H154" s="170"/>
      <c r="I154" s="80" t="s">
        <v>1036</v>
      </c>
      <c r="J154" s="111"/>
    </row>
    <row r="155" spans="1:10" s="21" customFormat="1" ht="39" outlineLevel="2" thickBot="1">
      <c r="A155" s="166"/>
      <c r="B155" s="81" t="s">
        <v>641</v>
      </c>
      <c r="C155" s="41" t="s">
        <v>1037</v>
      </c>
      <c r="D155" s="174"/>
      <c r="E155" s="174"/>
      <c r="F155" s="174"/>
      <c r="G155" s="174"/>
      <c r="H155" s="174"/>
      <c r="I155" s="80" t="s">
        <v>1038</v>
      </c>
      <c r="J155" s="111"/>
    </row>
    <row r="156" spans="1:10" ht="77.25" thickBot="1">
      <c r="A156" s="166"/>
      <c r="B156" s="40" t="s">
        <v>469</v>
      </c>
      <c r="C156" s="63" t="s">
        <v>1249</v>
      </c>
      <c r="D156" s="74">
        <f>SUM(D157+D202+D177+D206+D220+D259+D275+D278+D281+D310+D315+D321+D336+D368+D399+D409+D418)</f>
        <v>0</v>
      </c>
      <c r="E156" s="75">
        <f>SUM(E157+E202+E177+E206+E220+E259+E275+E278+E281+E310+E315+E321+E336+E368+E399+E409+E418)</f>
        <v>0</v>
      </c>
      <c r="F156" s="76">
        <f>SUM(F157+F202+F177+F206+F220+F259+F275+F278+F281+F310+F315+F321+F336+F368+F399+F409+F418)</f>
        <v>0</v>
      </c>
      <c r="G156" s="77">
        <f>SUM(G157+G202+G177+G206+G220+G259+G275+G278+G281+G310+G315+G321+G336+G368+G399+G409+G418)</f>
        <v>0</v>
      </c>
      <c r="H156" s="78">
        <f>SUM(H157+H202+H177+H206+H220+H259+H275+H278+H281+H310+H315+H321+H336+H368+H399+H409+H418)</f>
        <v>0</v>
      </c>
      <c r="I156" s="82">
        <v>7</v>
      </c>
      <c r="J156" s="110"/>
    </row>
    <row r="157" spans="1:10" s="21" customFormat="1" ht="64.5" outlineLevel="1" thickBot="1">
      <c r="A157" s="166"/>
      <c r="B157" s="40" t="s">
        <v>1327</v>
      </c>
      <c r="C157" s="83" t="s">
        <v>1357</v>
      </c>
      <c r="D157" s="84">
        <f>COUNTIF(D158:H176,"R")</f>
        <v>0</v>
      </c>
      <c r="E157" s="84">
        <f>COUNTIF(D158:H176,"Y")</f>
        <v>0</v>
      </c>
      <c r="F157" s="86">
        <f>COUNTIF(D158:H176,"G")</f>
        <v>0</v>
      </c>
      <c r="G157" s="86">
        <f>COUNTIF(D158:H176,"U")</f>
        <v>0</v>
      </c>
      <c r="H157" s="86">
        <f>COUNTIF(D158:H176,"NA")</f>
        <v>0</v>
      </c>
      <c r="I157" s="82" t="s">
        <v>791</v>
      </c>
      <c r="J157" s="111"/>
    </row>
    <row r="158" spans="1:10" s="21" customFormat="1" ht="63.75" outlineLevel="2">
      <c r="A158" s="166"/>
      <c r="B158" s="40" t="s">
        <v>1327</v>
      </c>
      <c r="C158" s="41" t="s">
        <v>1358</v>
      </c>
      <c r="D158" s="170"/>
      <c r="E158" s="170"/>
      <c r="F158" s="170"/>
      <c r="G158" s="170"/>
      <c r="H158" s="170"/>
      <c r="I158" s="80" t="s">
        <v>650</v>
      </c>
      <c r="J158" s="111"/>
    </row>
    <row r="159" spans="1:10" s="21" customFormat="1" ht="51" customHeight="1" outlineLevel="3">
      <c r="A159" s="166"/>
      <c r="B159" s="40" t="s">
        <v>409</v>
      </c>
      <c r="C159" s="49" t="s">
        <v>1070</v>
      </c>
      <c r="D159" s="170"/>
      <c r="E159" s="170"/>
      <c r="F159" s="170"/>
      <c r="G159" s="170"/>
      <c r="H159" s="170"/>
      <c r="I159" s="80" t="s">
        <v>275</v>
      </c>
      <c r="J159" s="111"/>
    </row>
    <row r="160" spans="1:10" s="21" customFormat="1" ht="51" customHeight="1" outlineLevel="3">
      <c r="A160" s="166"/>
      <c r="B160" s="40" t="s">
        <v>438</v>
      </c>
      <c r="C160" s="49" t="s">
        <v>223</v>
      </c>
      <c r="D160" s="170"/>
      <c r="E160" s="170"/>
      <c r="F160" s="170"/>
      <c r="G160" s="170"/>
      <c r="H160" s="170"/>
      <c r="I160" s="80" t="s">
        <v>276</v>
      </c>
      <c r="J160" s="111"/>
    </row>
    <row r="161" spans="1:10" s="21" customFormat="1" ht="63.75" outlineLevel="3">
      <c r="A161" s="166"/>
      <c r="B161" s="40" t="s">
        <v>855</v>
      </c>
      <c r="C161" s="49" t="s">
        <v>224</v>
      </c>
      <c r="D161" s="170"/>
      <c r="E161" s="170"/>
      <c r="F161" s="170"/>
      <c r="G161" s="170"/>
      <c r="H161" s="170"/>
      <c r="I161" s="80" t="s">
        <v>670</v>
      </c>
      <c r="J161" s="111"/>
    </row>
    <row r="162" spans="1:10" s="21" customFormat="1" ht="51" outlineLevel="3">
      <c r="A162" s="166"/>
      <c r="B162" s="40" t="s">
        <v>427</v>
      </c>
      <c r="C162" s="49" t="s">
        <v>767</v>
      </c>
      <c r="D162" s="170"/>
      <c r="E162" s="170"/>
      <c r="F162" s="170"/>
      <c r="G162" s="170"/>
      <c r="H162" s="170"/>
      <c r="I162" s="80" t="s">
        <v>671</v>
      </c>
      <c r="J162" s="111"/>
    </row>
    <row r="163" spans="1:10" s="21" customFormat="1" ht="38.25" outlineLevel="3">
      <c r="A163" s="166"/>
      <c r="B163" s="40" t="s">
        <v>427</v>
      </c>
      <c r="C163" s="49" t="s">
        <v>225</v>
      </c>
      <c r="D163" s="170"/>
      <c r="E163" s="170"/>
      <c r="F163" s="170"/>
      <c r="G163" s="170"/>
      <c r="H163" s="170"/>
      <c r="I163" s="80" t="s">
        <v>278</v>
      </c>
      <c r="J163" s="111"/>
    </row>
    <row r="164" spans="1:10" s="21" customFormat="1" ht="63.75" outlineLevel="3">
      <c r="A164" s="166"/>
      <c r="B164" s="40" t="s">
        <v>1327</v>
      </c>
      <c r="C164" s="49" t="s">
        <v>1349</v>
      </c>
      <c r="D164" s="170"/>
      <c r="E164" s="170"/>
      <c r="F164" s="170"/>
      <c r="G164" s="170"/>
      <c r="H164" s="170"/>
      <c r="I164" s="80" t="s">
        <v>15</v>
      </c>
      <c r="J164" s="111"/>
    </row>
    <row r="165" spans="1:10" s="21" customFormat="1" ht="63.75" outlineLevel="2">
      <c r="A165" s="166"/>
      <c r="B165" s="40" t="s">
        <v>1327</v>
      </c>
      <c r="C165" s="41" t="s">
        <v>1350</v>
      </c>
      <c r="D165" s="170"/>
      <c r="E165" s="170"/>
      <c r="F165" s="170"/>
      <c r="G165" s="170"/>
      <c r="H165" s="170"/>
      <c r="I165" s="80" t="s">
        <v>16</v>
      </c>
      <c r="J165" s="111"/>
    </row>
    <row r="166" spans="1:10" s="21" customFormat="1" ht="114.75" outlineLevel="3">
      <c r="A166" s="166"/>
      <c r="B166" s="40" t="s">
        <v>428</v>
      </c>
      <c r="C166" s="49" t="s">
        <v>444</v>
      </c>
      <c r="D166" s="170"/>
      <c r="E166" s="170"/>
      <c r="F166" s="170"/>
      <c r="G166" s="170"/>
      <c r="H166" s="170"/>
      <c r="I166" s="80" t="s">
        <v>17</v>
      </c>
      <c r="J166" s="111"/>
    </row>
    <row r="167" spans="1:10" s="21" customFormat="1" ht="38.25" outlineLevel="3">
      <c r="A167" s="166"/>
      <c r="B167" s="40" t="s">
        <v>429</v>
      </c>
      <c r="C167" s="49" t="s">
        <v>339</v>
      </c>
      <c r="D167" s="170"/>
      <c r="E167" s="170"/>
      <c r="F167" s="170"/>
      <c r="G167" s="170"/>
      <c r="H167" s="170"/>
      <c r="I167" s="80" t="s">
        <v>18</v>
      </c>
      <c r="J167" s="111"/>
    </row>
    <row r="168" spans="1:10" s="21" customFormat="1" ht="51" outlineLevel="3">
      <c r="A168" s="166"/>
      <c r="B168" s="40" t="s">
        <v>429</v>
      </c>
      <c r="C168" s="49" t="s">
        <v>340</v>
      </c>
      <c r="D168" s="170"/>
      <c r="E168" s="170"/>
      <c r="F168" s="170"/>
      <c r="G168" s="170"/>
      <c r="H168" s="170"/>
      <c r="I168" s="80" t="s">
        <v>19</v>
      </c>
      <c r="J168" s="111"/>
    </row>
    <row r="169" spans="1:10" s="21" customFormat="1" ht="38.25" outlineLevel="3">
      <c r="A169" s="166"/>
      <c r="B169" s="40" t="s">
        <v>341</v>
      </c>
      <c r="C169" s="49" t="s">
        <v>342</v>
      </c>
      <c r="D169" s="170"/>
      <c r="E169" s="170"/>
      <c r="F169" s="170"/>
      <c r="G169" s="170"/>
      <c r="H169" s="170"/>
      <c r="I169" s="80" t="s">
        <v>20</v>
      </c>
      <c r="J169" s="111"/>
    </row>
    <row r="170" spans="1:10" s="21" customFormat="1" ht="76.5" customHeight="1" outlineLevel="3">
      <c r="A170" s="166"/>
      <c r="B170" s="40" t="s">
        <v>1327</v>
      </c>
      <c r="C170" s="49" t="s">
        <v>1071</v>
      </c>
      <c r="D170" s="170"/>
      <c r="E170" s="170"/>
      <c r="F170" s="170"/>
      <c r="G170" s="170"/>
      <c r="H170" s="170"/>
      <c r="I170" s="80" t="s">
        <v>21</v>
      </c>
      <c r="J170" s="111"/>
    </row>
    <row r="171" spans="1:10" s="21" customFormat="1" ht="38.25" outlineLevel="2">
      <c r="A171" s="166"/>
      <c r="B171" s="40" t="s">
        <v>849</v>
      </c>
      <c r="C171" s="42" t="s">
        <v>343</v>
      </c>
      <c r="D171" s="173"/>
      <c r="E171" s="173"/>
      <c r="F171" s="173"/>
      <c r="G171" s="173"/>
      <c r="H171" s="173"/>
      <c r="I171" s="52" t="s">
        <v>651</v>
      </c>
      <c r="J171" s="111"/>
    </row>
    <row r="172" spans="1:10" s="21" customFormat="1" ht="38.25" outlineLevel="3">
      <c r="A172" s="166"/>
      <c r="B172" s="44" t="s">
        <v>856</v>
      </c>
      <c r="C172" s="49" t="s">
        <v>226</v>
      </c>
      <c r="D172" s="173"/>
      <c r="E172" s="173"/>
      <c r="F172" s="173"/>
      <c r="G172" s="173"/>
      <c r="H172" s="173"/>
      <c r="I172" s="52" t="s">
        <v>22</v>
      </c>
      <c r="J172" s="111"/>
    </row>
    <row r="173" spans="1:10" s="21" customFormat="1" ht="38.25" outlineLevel="3">
      <c r="A173" s="166"/>
      <c r="B173" s="44" t="s">
        <v>856</v>
      </c>
      <c r="C173" s="49" t="s">
        <v>253</v>
      </c>
      <c r="D173" s="173"/>
      <c r="E173" s="173"/>
      <c r="F173" s="173"/>
      <c r="G173" s="173"/>
      <c r="H173" s="173"/>
      <c r="I173" s="52" t="s">
        <v>23</v>
      </c>
      <c r="J173" s="111"/>
    </row>
    <row r="174" spans="1:10" s="21" customFormat="1" ht="38.25" outlineLevel="3">
      <c r="A174" s="166"/>
      <c r="B174" s="40" t="s">
        <v>586</v>
      </c>
      <c r="C174" s="50" t="s">
        <v>344</v>
      </c>
      <c r="D174" s="173"/>
      <c r="E174" s="173"/>
      <c r="F174" s="173"/>
      <c r="G174" s="173"/>
      <c r="H174" s="173"/>
      <c r="I174" s="52" t="s">
        <v>24</v>
      </c>
      <c r="J174" s="111"/>
    </row>
    <row r="175" spans="1:10" s="21" customFormat="1" ht="51" outlineLevel="3">
      <c r="A175" s="166"/>
      <c r="B175" s="40" t="s">
        <v>586</v>
      </c>
      <c r="C175" s="50" t="s">
        <v>345</v>
      </c>
      <c r="D175" s="173"/>
      <c r="E175" s="173"/>
      <c r="F175" s="173"/>
      <c r="G175" s="173"/>
      <c r="H175" s="173"/>
      <c r="I175" s="52" t="s">
        <v>25</v>
      </c>
      <c r="J175" s="111"/>
    </row>
    <row r="176" spans="1:10" s="21" customFormat="1" ht="39" outlineLevel="3" thickBot="1">
      <c r="A176" s="166"/>
      <c r="B176" s="44" t="s">
        <v>849</v>
      </c>
      <c r="C176" s="49" t="s">
        <v>1072</v>
      </c>
      <c r="D176" s="173"/>
      <c r="E176" s="173"/>
      <c r="F176" s="173"/>
      <c r="G176" s="173"/>
      <c r="H176" s="173"/>
      <c r="I176" s="52" t="s">
        <v>26</v>
      </c>
      <c r="J176" s="111"/>
    </row>
    <row r="177" spans="1:10" s="21" customFormat="1" ht="64.5" outlineLevel="1" thickBot="1">
      <c r="A177" s="166"/>
      <c r="B177" s="40" t="s">
        <v>1260</v>
      </c>
      <c r="C177" s="83" t="s">
        <v>1351</v>
      </c>
      <c r="D177" s="84">
        <f>COUNTIF(D178:H201,"R")</f>
        <v>0</v>
      </c>
      <c r="E177" s="84">
        <f>COUNTIF(D178:H201,"Y")</f>
        <v>0</v>
      </c>
      <c r="F177" s="86">
        <f>COUNTIF(D178:H201,"G")</f>
        <v>0</v>
      </c>
      <c r="G177" s="86">
        <f>COUNTIF(D178:H201,"U")</f>
        <v>0</v>
      </c>
      <c r="H177" s="86">
        <f>COUNTIF(D178:H201,"NA")</f>
        <v>0</v>
      </c>
      <c r="I177" s="68" t="s">
        <v>988</v>
      </c>
      <c r="J177" s="111"/>
    </row>
    <row r="178" spans="1:10" s="21" customFormat="1" ht="63.75" outlineLevel="2">
      <c r="A178" s="166"/>
      <c r="B178" s="40" t="s">
        <v>1260</v>
      </c>
      <c r="C178" s="42" t="s">
        <v>1261</v>
      </c>
      <c r="D178" s="173"/>
      <c r="E178" s="173"/>
      <c r="F178" s="173"/>
      <c r="G178" s="173"/>
      <c r="H178" s="173"/>
      <c r="I178" s="68" t="s">
        <v>612</v>
      </c>
      <c r="J178" s="111"/>
    </row>
    <row r="179" spans="1:10" s="21" customFormat="1" ht="38.25" outlineLevel="2">
      <c r="A179" s="166"/>
      <c r="B179" s="44" t="s">
        <v>586</v>
      </c>
      <c r="C179" s="42" t="s">
        <v>227</v>
      </c>
      <c r="D179" s="173"/>
      <c r="E179" s="173"/>
      <c r="F179" s="173"/>
      <c r="G179" s="173"/>
      <c r="H179" s="173"/>
      <c r="I179" s="68" t="s">
        <v>613</v>
      </c>
      <c r="J179" s="111"/>
    </row>
    <row r="180" spans="1:10" s="21" customFormat="1" ht="38.25" outlineLevel="2">
      <c r="A180" s="166"/>
      <c r="B180" s="44" t="s">
        <v>481</v>
      </c>
      <c r="C180" s="88" t="s">
        <v>1144</v>
      </c>
      <c r="D180" s="173"/>
      <c r="E180" s="173"/>
      <c r="F180" s="173"/>
      <c r="G180" s="173"/>
      <c r="H180" s="173"/>
      <c r="I180" s="68" t="s">
        <v>27</v>
      </c>
      <c r="J180" s="111"/>
    </row>
    <row r="181" spans="1:10" s="21" customFormat="1" ht="38.25" outlineLevel="2">
      <c r="A181" s="166"/>
      <c r="B181" s="44" t="s">
        <v>586</v>
      </c>
      <c r="C181" s="88" t="s">
        <v>857</v>
      </c>
      <c r="D181" s="173"/>
      <c r="E181" s="173"/>
      <c r="F181" s="173"/>
      <c r="G181" s="173"/>
      <c r="H181" s="173"/>
      <c r="I181" s="52" t="s">
        <v>28</v>
      </c>
      <c r="J181" s="111"/>
    </row>
    <row r="182" spans="1:10" s="21" customFormat="1" ht="89.25" outlineLevel="2">
      <c r="A182" s="166"/>
      <c r="B182" s="40" t="s">
        <v>1260</v>
      </c>
      <c r="C182" s="88" t="s">
        <v>480</v>
      </c>
      <c r="D182" s="173"/>
      <c r="E182" s="173"/>
      <c r="F182" s="173"/>
      <c r="G182" s="173"/>
      <c r="H182" s="173"/>
      <c r="I182" s="52" t="s">
        <v>29</v>
      </c>
      <c r="J182" s="111"/>
    </row>
    <row r="183" spans="1:10" s="21" customFormat="1" ht="63" outlineLevel="2">
      <c r="A183" s="166"/>
      <c r="B183" s="40" t="s">
        <v>1260</v>
      </c>
      <c r="C183" s="88" t="s">
        <v>1259</v>
      </c>
      <c r="D183" s="173"/>
      <c r="E183" s="173"/>
      <c r="F183" s="173"/>
      <c r="G183" s="173"/>
      <c r="H183" s="173"/>
      <c r="I183" s="52" t="s">
        <v>30</v>
      </c>
      <c r="J183" s="111"/>
    </row>
    <row r="184" spans="1:10" s="21" customFormat="1" ht="51" outlineLevel="2">
      <c r="A184" s="166"/>
      <c r="B184" s="44" t="s">
        <v>586</v>
      </c>
      <c r="C184" s="102" t="s">
        <v>1262</v>
      </c>
      <c r="D184" s="173"/>
      <c r="E184" s="173"/>
      <c r="F184" s="173"/>
      <c r="G184" s="173"/>
      <c r="H184" s="173"/>
      <c r="I184" s="52" t="s">
        <v>31</v>
      </c>
      <c r="J184" s="111"/>
    </row>
    <row r="185" spans="1:10" s="21" customFormat="1" ht="51" outlineLevel="2">
      <c r="A185" s="166"/>
      <c r="B185" s="44" t="s">
        <v>855</v>
      </c>
      <c r="C185" s="102" t="s">
        <v>1263</v>
      </c>
      <c r="D185" s="173"/>
      <c r="E185" s="173"/>
      <c r="F185" s="173"/>
      <c r="G185" s="173"/>
      <c r="H185" s="173"/>
      <c r="I185" s="52" t="s">
        <v>32</v>
      </c>
      <c r="J185" s="111"/>
    </row>
    <row r="186" spans="1:10" s="21" customFormat="1" ht="51" outlineLevel="2">
      <c r="A186" s="166"/>
      <c r="B186" s="44" t="s">
        <v>482</v>
      </c>
      <c r="C186" s="102" t="s">
        <v>1264</v>
      </c>
      <c r="D186" s="173"/>
      <c r="E186" s="173"/>
      <c r="F186" s="173"/>
      <c r="G186" s="173"/>
      <c r="H186" s="173"/>
      <c r="I186" s="52" t="s">
        <v>33</v>
      </c>
      <c r="J186" s="111"/>
    </row>
    <row r="187" spans="1:10" s="21" customFormat="1" ht="38.25" outlineLevel="2">
      <c r="A187" s="166"/>
      <c r="B187" s="44" t="s">
        <v>481</v>
      </c>
      <c r="C187" s="88" t="s">
        <v>1265</v>
      </c>
      <c r="D187" s="173"/>
      <c r="E187" s="173"/>
      <c r="F187" s="173"/>
      <c r="G187" s="173"/>
      <c r="H187" s="173"/>
      <c r="I187" s="52" t="s">
        <v>34</v>
      </c>
      <c r="J187" s="111"/>
    </row>
    <row r="188" spans="1:10" ht="51" outlineLevel="2">
      <c r="A188" s="166"/>
      <c r="B188" s="44" t="s">
        <v>586</v>
      </c>
      <c r="C188" s="88" t="s">
        <v>1266</v>
      </c>
      <c r="D188" s="173"/>
      <c r="E188" s="173"/>
      <c r="F188" s="173"/>
      <c r="G188" s="173"/>
      <c r="H188" s="173"/>
      <c r="I188" s="52" t="s">
        <v>35</v>
      </c>
      <c r="J188" s="110"/>
    </row>
    <row r="189" spans="1:10" s="21" customFormat="1" ht="51" outlineLevel="2">
      <c r="A189" s="166"/>
      <c r="B189" s="40" t="s">
        <v>346</v>
      </c>
      <c r="C189" s="88" t="s">
        <v>1267</v>
      </c>
      <c r="D189" s="173"/>
      <c r="E189" s="173"/>
      <c r="F189" s="173"/>
      <c r="G189" s="173"/>
      <c r="H189" s="173"/>
      <c r="I189" s="52" t="s">
        <v>36</v>
      </c>
      <c r="J189" s="111"/>
    </row>
    <row r="190" spans="1:10" s="21" customFormat="1" ht="38.25" customHeight="1" outlineLevel="2">
      <c r="A190" s="166"/>
      <c r="B190" s="44" t="s">
        <v>347</v>
      </c>
      <c r="C190" s="88" t="s">
        <v>1268</v>
      </c>
      <c r="D190" s="174"/>
      <c r="E190" s="174"/>
      <c r="F190" s="174"/>
      <c r="G190" s="174"/>
      <c r="H190" s="174"/>
      <c r="I190" s="52" t="s">
        <v>37</v>
      </c>
      <c r="J190" s="111"/>
    </row>
    <row r="191" spans="1:10" s="21" customFormat="1" ht="51" outlineLevel="2">
      <c r="A191" s="166"/>
      <c r="B191" s="101" t="s">
        <v>348</v>
      </c>
      <c r="C191" s="88" t="s">
        <v>1269</v>
      </c>
      <c r="D191" s="174"/>
      <c r="E191" s="174"/>
      <c r="F191" s="174"/>
      <c r="G191" s="174"/>
      <c r="H191" s="174"/>
      <c r="I191" s="52" t="s">
        <v>38</v>
      </c>
      <c r="J191" s="111"/>
    </row>
    <row r="192" spans="1:10" s="21" customFormat="1" ht="51" outlineLevel="2">
      <c r="A192" s="166"/>
      <c r="B192" s="44" t="s">
        <v>400</v>
      </c>
      <c r="C192" s="88" t="s">
        <v>1270</v>
      </c>
      <c r="D192" s="174"/>
      <c r="E192" s="174"/>
      <c r="F192" s="174"/>
      <c r="G192" s="174"/>
      <c r="H192" s="174"/>
      <c r="I192" s="52" t="s">
        <v>39</v>
      </c>
      <c r="J192" s="111"/>
    </row>
    <row r="193" spans="1:10" s="21" customFormat="1" ht="38.25" outlineLevel="2">
      <c r="A193" s="166"/>
      <c r="B193" s="44" t="s">
        <v>438</v>
      </c>
      <c r="C193" s="88" t="s">
        <v>1271</v>
      </c>
      <c r="D193" s="174"/>
      <c r="E193" s="174"/>
      <c r="F193" s="174"/>
      <c r="G193" s="174"/>
      <c r="H193" s="174"/>
      <c r="I193" s="52" t="s">
        <v>40</v>
      </c>
      <c r="J193" s="111"/>
    </row>
    <row r="194" spans="1:10" s="21" customFormat="1" ht="38.25" outlineLevel="2">
      <c r="A194" s="166"/>
      <c r="B194" s="44" t="s">
        <v>855</v>
      </c>
      <c r="C194" s="88" t="s">
        <v>1272</v>
      </c>
      <c r="D194" s="173"/>
      <c r="E194" s="173"/>
      <c r="F194" s="173"/>
      <c r="G194" s="173"/>
      <c r="H194" s="173"/>
      <c r="I194" s="52" t="s">
        <v>41</v>
      </c>
      <c r="J194" s="111"/>
    </row>
    <row r="195" spans="1:10" s="21" customFormat="1" ht="38.25" customHeight="1" outlineLevel="2">
      <c r="A195" s="166"/>
      <c r="B195" s="44" t="s">
        <v>849</v>
      </c>
      <c r="C195" s="88" t="s">
        <v>1273</v>
      </c>
      <c r="D195" s="174"/>
      <c r="E195" s="174"/>
      <c r="F195" s="174"/>
      <c r="G195" s="174"/>
      <c r="H195" s="174"/>
      <c r="I195" s="52" t="s">
        <v>42</v>
      </c>
      <c r="J195" s="111"/>
    </row>
    <row r="196" spans="1:10" s="21" customFormat="1" ht="51" outlineLevel="2">
      <c r="A196" s="166"/>
      <c r="B196" s="44" t="s">
        <v>739</v>
      </c>
      <c r="C196" s="88" t="s">
        <v>1274</v>
      </c>
      <c r="D196" s="173"/>
      <c r="E196" s="173"/>
      <c r="F196" s="173"/>
      <c r="G196" s="173"/>
      <c r="H196" s="173"/>
      <c r="I196" s="52" t="s">
        <v>43</v>
      </c>
      <c r="J196" s="111"/>
    </row>
    <row r="197" spans="1:10" s="21" customFormat="1" ht="38.25" outlineLevel="2">
      <c r="A197" s="166"/>
      <c r="B197" s="44" t="s">
        <v>849</v>
      </c>
      <c r="C197" s="88" t="s">
        <v>1275</v>
      </c>
      <c r="D197" s="174"/>
      <c r="E197" s="174"/>
      <c r="F197" s="174"/>
      <c r="G197" s="174"/>
      <c r="H197" s="174"/>
      <c r="I197" s="52" t="s">
        <v>44</v>
      </c>
      <c r="J197" s="114"/>
    </row>
    <row r="198" spans="1:10" s="21" customFormat="1" ht="38.25" outlineLevel="2">
      <c r="A198" s="166"/>
      <c r="B198" s="44" t="s">
        <v>849</v>
      </c>
      <c r="C198" s="88" t="s">
        <v>1276</v>
      </c>
      <c r="D198" s="174"/>
      <c r="E198" s="174"/>
      <c r="F198" s="174"/>
      <c r="G198" s="174"/>
      <c r="H198" s="174"/>
      <c r="I198" s="52" t="s">
        <v>45</v>
      </c>
      <c r="J198" s="114"/>
    </row>
    <row r="199" spans="1:10" s="21" customFormat="1" ht="51" outlineLevel="2">
      <c r="A199" s="166"/>
      <c r="B199" s="44" t="s">
        <v>849</v>
      </c>
      <c r="C199" s="88" t="s">
        <v>1277</v>
      </c>
      <c r="D199" s="174"/>
      <c r="E199" s="174"/>
      <c r="F199" s="174"/>
      <c r="G199" s="174"/>
      <c r="H199" s="174"/>
      <c r="I199" s="52" t="s">
        <v>46</v>
      </c>
      <c r="J199" s="114"/>
    </row>
    <row r="200" spans="1:10" s="20" customFormat="1" ht="63.75" outlineLevel="2">
      <c r="A200" s="166"/>
      <c r="B200" s="44" t="s">
        <v>849</v>
      </c>
      <c r="C200" s="88" t="s">
        <v>1278</v>
      </c>
      <c r="D200" s="174"/>
      <c r="E200" s="174"/>
      <c r="F200" s="174"/>
      <c r="G200" s="174"/>
      <c r="H200" s="174"/>
      <c r="I200" s="52" t="s">
        <v>47</v>
      </c>
      <c r="J200" s="114"/>
    </row>
    <row r="201" spans="1:10" s="21" customFormat="1" ht="64.5" outlineLevel="2" thickBot="1">
      <c r="A201" s="166"/>
      <c r="B201" s="44" t="s">
        <v>849</v>
      </c>
      <c r="C201" s="88" t="s">
        <v>1279</v>
      </c>
      <c r="D201" s="174"/>
      <c r="E201" s="174"/>
      <c r="F201" s="174"/>
      <c r="G201" s="174"/>
      <c r="H201" s="174"/>
      <c r="I201" s="52" t="s">
        <v>1280</v>
      </c>
      <c r="J201" s="114"/>
    </row>
    <row r="202" spans="1:10" s="21" customFormat="1" ht="51.75" outlineLevel="1" thickBot="1">
      <c r="A202" s="166"/>
      <c r="B202" s="137" t="s">
        <v>349</v>
      </c>
      <c r="C202" s="118" t="s">
        <v>203</v>
      </c>
      <c r="D202" s="84">
        <f>COUNTIF(D204:H205,"R")</f>
        <v>0</v>
      </c>
      <c r="E202" s="84">
        <f>COUNTIF(D204:H205,"Y")</f>
        <v>0</v>
      </c>
      <c r="F202" s="86">
        <f>COUNTIF(D204:H205,"G")</f>
        <v>0</v>
      </c>
      <c r="G202" s="86">
        <f>COUNTIF(D204:H205,"U")</f>
        <v>0</v>
      </c>
      <c r="H202" s="86">
        <f>COUNTIF(D204:H205,"NA")</f>
        <v>0</v>
      </c>
      <c r="I202" s="68" t="s">
        <v>48</v>
      </c>
      <c r="J202" s="111"/>
    </row>
    <row r="203" spans="1:10" s="21" customFormat="1" ht="63.75" outlineLevel="2">
      <c r="A203" s="166"/>
      <c r="B203" s="44" t="s">
        <v>849</v>
      </c>
      <c r="C203" s="88" t="s">
        <v>476</v>
      </c>
      <c r="D203" s="174"/>
      <c r="E203" s="174"/>
      <c r="F203" s="174"/>
      <c r="G203" s="174"/>
      <c r="H203" s="174"/>
      <c r="I203" s="80" t="s">
        <v>652</v>
      </c>
      <c r="J203" s="167"/>
    </row>
    <row r="204" spans="1:10" s="21" customFormat="1" ht="51" customHeight="1" outlineLevel="2">
      <c r="A204" s="166"/>
      <c r="B204" s="136" t="s">
        <v>1328</v>
      </c>
      <c r="C204" s="42" t="s">
        <v>479</v>
      </c>
      <c r="D204" s="181"/>
      <c r="E204" s="181"/>
      <c r="F204" s="181"/>
      <c r="G204" s="181"/>
      <c r="H204" s="181"/>
      <c r="I204" s="80" t="s">
        <v>49</v>
      </c>
      <c r="J204" s="114"/>
    </row>
    <row r="205" spans="1:10" s="21" customFormat="1" ht="76.5" customHeight="1" outlineLevel="2" thickBot="1">
      <c r="A205" s="166"/>
      <c r="B205" s="137" t="s">
        <v>350</v>
      </c>
      <c r="C205" s="42" t="s">
        <v>478</v>
      </c>
      <c r="D205" s="173"/>
      <c r="E205" s="173"/>
      <c r="F205" s="173"/>
      <c r="G205" s="173"/>
      <c r="H205" s="173"/>
      <c r="I205" s="80" t="s">
        <v>477</v>
      </c>
      <c r="J205" s="111"/>
    </row>
    <row r="206" spans="1:10" s="23" customFormat="1" ht="38.25" outlineLevel="1">
      <c r="A206" s="166"/>
      <c r="B206" s="138" t="s">
        <v>855</v>
      </c>
      <c r="C206" s="97" t="s">
        <v>765</v>
      </c>
      <c r="D206" s="98">
        <f>COUNTIF(D207:H219,"R")</f>
        <v>0</v>
      </c>
      <c r="E206" s="98">
        <f>COUNTIF(D207:H219,"Y")</f>
        <v>0</v>
      </c>
      <c r="F206" s="99">
        <f>COUNTIF(D207:H219,"G")</f>
        <v>0</v>
      </c>
      <c r="G206" s="99">
        <f>COUNTIF(D207:H219,"U")</f>
        <v>0</v>
      </c>
      <c r="H206" s="99">
        <f>COUNTIF(D207:H219,"NA")</f>
        <v>0</v>
      </c>
      <c r="I206" s="100" t="s">
        <v>654</v>
      </c>
      <c r="J206" s="111"/>
    </row>
    <row r="207" spans="1:10" s="23" customFormat="1" ht="38.25" outlineLevel="2">
      <c r="A207" s="166"/>
      <c r="B207" s="138" t="s">
        <v>586</v>
      </c>
      <c r="C207" s="42" t="s">
        <v>766</v>
      </c>
      <c r="D207" s="173"/>
      <c r="E207" s="173"/>
      <c r="F207" s="173"/>
      <c r="G207" s="173"/>
      <c r="H207" s="173"/>
      <c r="I207" s="52" t="s">
        <v>50</v>
      </c>
      <c r="J207" s="114"/>
    </row>
    <row r="208" spans="1:10" s="23" customFormat="1" ht="66" customHeight="1" outlineLevel="2">
      <c r="A208" s="166"/>
      <c r="B208" s="138" t="s">
        <v>855</v>
      </c>
      <c r="C208" s="42" t="s">
        <v>964</v>
      </c>
      <c r="D208" s="173"/>
      <c r="E208" s="173"/>
      <c r="F208" s="173"/>
      <c r="G208" s="173"/>
      <c r="H208" s="173"/>
      <c r="I208" s="52" t="s">
        <v>51</v>
      </c>
      <c r="J208" s="114"/>
    </row>
    <row r="209" spans="1:10" s="23" customFormat="1" ht="51" outlineLevel="2">
      <c r="A209" s="166"/>
      <c r="B209" s="138" t="s">
        <v>586</v>
      </c>
      <c r="C209" s="102" t="s">
        <v>292</v>
      </c>
      <c r="D209" s="173"/>
      <c r="E209" s="173"/>
      <c r="F209" s="173"/>
      <c r="G209" s="173"/>
      <c r="H209" s="173"/>
      <c r="I209" s="52" t="s">
        <v>52</v>
      </c>
      <c r="J209" s="114"/>
    </row>
    <row r="210" spans="1:10" s="23" customFormat="1" ht="25.5" outlineLevel="2">
      <c r="A210" s="166"/>
      <c r="B210" s="138" t="s">
        <v>586</v>
      </c>
      <c r="C210" s="102" t="s">
        <v>291</v>
      </c>
      <c r="D210" s="173"/>
      <c r="E210" s="173"/>
      <c r="F210" s="173"/>
      <c r="G210" s="173"/>
      <c r="H210" s="173"/>
      <c r="I210" s="52" t="s">
        <v>53</v>
      </c>
      <c r="J210" s="114"/>
    </row>
    <row r="211" spans="1:10" s="23" customFormat="1" ht="38.25" outlineLevel="2">
      <c r="A211" s="166"/>
      <c r="B211" s="138" t="s">
        <v>586</v>
      </c>
      <c r="C211" s="102" t="s">
        <v>1075</v>
      </c>
      <c r="D211" s="173"/>
      <c r="E211" s="173"/>
      <c r="F211" s="173"/>
      <c r="G211" s="173"/>
      <c r="H211" s="173"/>
      <c r="I211" s="52" t="s">
        <v>54</v>
      </c>
      <c r="J211" s="114"/>
    </row>
    <row r="212" spans="1:10" s="23" customFormat="1" ht="38.25" outlineLevel="2">
      <c r="A212" s="166"/>
      <c r="B212" s="138" t="s">
        <v>586</v>
      </c>
      <c r="C212" s="102" t="s">
        <v>1076</v>
      </c>
      <c r="D212" s="173"/>
      <c r="E212" s="173"/>
      <c r="F212" s="173"/>
      <c r="G212" s="173"/>
      <c r="H212" s="173"/>
      <c r="I212" s="52" t="s">
        <v>55</v>
      </c>
      <c r="J212" s="114"/>
    </row>
    <row r="213" spans="1:10" s="23" customFormat="1" ht="51" outlineLevel="2">
      <c r="A213" s="166"/>
      <c r="B213" s="138" t="s">
        <v>855</v>
      </c>
      <c r="C213" s="102" t="s">
        <v>548</v>
      </c>
      <c r="D213" s="173"/>
      <c r="E213" s="173"/>
      <c r="F213" s="173"/>
      <c r="G213" s="173"/>
      <c r="H213" s="173"/>
      <c r="I213" s="52" t="s">
        <v>56</v>
      </c>
      <c r="J213" s="114"/>
    </row>
    <row r="214" spans="1:10" s="21" customFormat="1" ht="25.5" customHeight="1" outlineLevel="2">
      <c r="A214" s="166"/>
      <c r="B214" s="138" t="s">
        <v>586</v>
      </c>
      <c r="C214" s="42" t="s">
        <v>860</v>
      </c>
      <c r="D214" s="173"/>
      <c r="E214" s="173"/>
      <c r="F214" s="173"/>
      <c r="G214" s="173"/>
      <c r="H214" s="173"/>
      <c r="I214" s="52" t="s">
        <v>550</v>
      </c>
      <c r="J214" s="111"/>
    </row>
    <row r="215" spans="1:10" s="23" customFormat="1" ht="38.25" outlineLevel="2">
      <c r="A215" s="166"/>
      <c r="B215" s="138" t="s">
        <v>855</v>
      </c>
      <c r="C215" s="102" t="s">
        <v>351</v>
      </c>
      <c r="D215" s="173"/>
      <c r="E215" s="173"/>
      <c r="F215" s="173"/>
      <c r="G215" s="173"/>
      <c r="H215" s="173"/>
      <c r="I215" s="52" t="s">
        <v>792</v>
      </c>
      <c r="J215" s="114"/>
    </row>
    <row r="216" spans="1:10" s="23" customFormat="1" ht="38.25" outlineLevel="2">
      <c r="A216" s="166"/>
      <c r="B216" s="138" t="s">
        <v>586</v>
      </c>
      <c r="C216" s="42" t="s">
        <v>549</v>
      </c>
      <c r="D216" s="173"/>
      <c r="E216" s="173"/>
      <c r="F216" s="173"/>
      <c r="G216" s="173"/>
      <c r="H216" s="173"/>
      <c r="I216" s="52" t="s">
        <v>552</v>
      </c>
      <c r="J216" s="114"/>
    </row>
    <row r="217" spans="1:10" s="23" customFormat="1" ht="51" outlineLevel="2">
      <c r="A217" s="166"/>
      <c r="B217" s="138" t="s">
        <v>586</v>
      </c>
      <c r="C217" s="102" t="s">
        <v>254</v>
      </c>
      <c r="D217" s="173"/>
      <c r="E217" s="173"/>
      <c r="F217" s="173"/>
      <c r="G217" s="173"/>
      <c r="H217" s="173"/>
      <c r="I217" s="52" t="s">
        <v>793</v>
      </c>
      <c r="J217" s="114"/>
    </row>
    <row r="218" spans="1:10" s="21" customFormat="1" ht="25.5" outlineLevel="2">
      <c r="A218" s="166"/>
      <c r="B218" s="138" t="s">
        <v>586</v>
      </c>
      <c r="C218" s="42" t="s">
        <v>554</v>
      </c>
      <c r="D218" s="173"/>
      <c r="E218" s="173"/>
      <c r="F218" s="173"/>
      <c r="G218" s="173"/>
      <c r="H218" s="173"/>
      <c r="I218" s="52" t="s">
        <v>551</v>
      </c>
      <c r="J218" s="111"/>
    </row>
    <row r="219" spans="1:10" s="21" customFormat="1" ht="28.5" customHeight="1" outlineLevel="2" thickBot="1">
      <c r="A219" s="166"/>
      <c r="B219" s="138" t="s">
        <v>586</v>
      </c>
      <c r="C219" s="88" t="s">
        <v>861</v>
      </c>
      <c r="D219" s="173"/>
      <c r="E219" s="173"/>
      <c r="F219" s="173"/>
      <c r="G219" s="173"/>
      <c r="H219" s="173"/>
      <c r="I219" s="52" t="s">
        <v>553</v>
      </c>
      <c r="J219" s="111"/>
    </row>
    <row r="220" spans="1:10" ht="51.75" outlineLevel="1" thickBot="1">
      <c r="A220" s="166"/>
      <c r="B220" s="139" t="s">
        <v>1367</v>
      </c>
      <c r="C220" s="83" t="s">
        <v>313</v>
      </c>
      <c r="D220" s="84">
        <f>COUNTIF(D221:H258,"R")</f>
        <v>0</v>
      </c>
      <c r="E220" s="84">
        <f>COUNTIF(D221:H258,"Y")</f>
        <v>0</v>
      </c>
      <c r="F220" s="86">
        <f>COUNTIF(D221:H258,"G")</f>
        <v>0</v>
      </c>
      <c r="G220" s="86">
        <f>COUNTIF(D221:H258,"U")</f>
        <v>0</v>
      </c>
      <c r="H220" s="86">
        <f>COUNTIF(D221:H258,"NA")</f>
        <v>0</v>
      </c>
      <c r="I220" s="82" t="s">
        <v>655</v>
      </c>
      <c r="J220" s="111"/>
    </row>
    <row r="221" spans="1:10" ht="38.25" outlineLevel="2">
      <c r="A221" s="166"/>
      <c r="B221" s="139" t="s">
        <v>584</v>
      </c>
      <c r="C221" s="88" t="s">
        <v>555</v>
      </c>
      <c r="D221" s="173"/>
      <c r="E221" s="173"/>
      <c r="F221" s="173"/>
      <c r="G221" s="173"/>
      <c r="H221" s="173"/>
      <c r="I221" s="80" t="s">
        <v>57</v>
      </c>
      <c r="J221" s="111"/>
    </row>
    <row r="222" spans="1:10" ht="54" outlineLevel="2">
      <c r="A222" s="166"/>
      <c r="B222" s="139" t="s">
        <v>849</v>
      </c>
      <c r="C222" s="88" t="s">
        <v>556</v>
      </c>
      <c r="D222" s="173"/>
      <c r="E222" s="173"/>
      <c r="F222" s="173"/>
      <c r="G222" s="173"/>
      <c r="H222" s="173"/>
      <c r="I222" s="80" t="s">
        <v>58</v>
      </c>
      <c r="J222" s="111"/>
    </row>
    <row r="223" spans="1:10" ht="25.5" outlineLevel="2">
      <c r="A223" s="166"/>
      <c r="B223" s="138" t="s">
        <v>586</v>
      </c>
      <c r="C223" s="88" t="s">
        <v>557</v>
      </c>
      <c r="D223" s="173"/>
      <c r="E223" s="173"/>
      <c r="F223" s="173"/>
      <c r="G223" s="173"/>
      <c r="H223" s="173"/>
      <c r="I223" s="80" t="s">
        <v>637</v>
      </c>
      <c r="J223" s="111"/>
    </row>
    <row r="224" spans="1:10" ht="38.25" outlineLevel="2">
      <c r="A224" s="166"/>
      <c r="B224" s="139" t="s">
        <v>352</v>
      </c>
      <c r="C224" s="88" t="s">
        <v>558</v>
      </c>
      <c r="D224" s="173"/>
      <c r="E224" s="173"/>
      <c r="F224" s="173"/>
      <c r="G224" s="173"/>
      <c r="H224" s="173"/>
      <c r="I224" s="80" t="s">
        <v>59</v>
      </c>
      <c r="J224" s="111"/>
    </row>
    <row r="225" spans="1:10" ht="54" outlineLevel="2">
      <c r="A225" s="166"/>
      <c r="B225" s="139" t="s">
        <v>427</v>
      </c>
      <c r="C225" s="88" t="s">
        <v>965</v>
      </c>
      <c r="D225" s="173"/>
      <c r="E225" s="173"/>
      <c r="F225" s="173"/>
      <c r="G225" s="173"/>
      <c r="H225" s="173"/>
      <c r="I225" s="80" t="s">
        <v>60</v>
      </c>
      <c r="J225" s="111"/>
    </row>
    <row r="226" spans="1:10" ht="38.25" outlineLevel="2">
      <c r="A226" s="166"/>
      <c r="B226" s="139" t="s">
        <v>584</v>
      </c>
      <c r="C226" s="88" t="s">
        <v>447</v>
      </c>
      <c r="D226" s="173"/>
      <c r="E226" s="173"/>
      <c r="F226" s="173"/>
      <c r="G226" s="173"/>
      <c r="H226" s="173"/>
      <c r="I226" s="80" t="s">
        <v>61</v>
      </c>
      <c r="J226" s="111"/>
    </row>
    <row r="227" spans="1:10" ht="38.25" customHeight="1" outlineLevel="2">
      <c r="A227" s="166"/>
      <c r="B227" s="139" t="s">
        <v>353</v>
      </c>
      <c r="C227" s="88" t="s">
        <v>1062</v>
      </c>
      <c r="D227" s="173"/>
      <c r="E227" s="173"/>
      <c r="F227" s="173"/>
      <c r="G227" s="173"/>
      <c r="H227" s="173"/>
      <c r="I227" s="80" t="s">
        <v>62</v>
      </c>
      <c r="J227" s="114"/>
    </row>
    <row r="228" spans="1:10" ht="113.25" customHeight="1" outlineLevel="3">
      <c r="A228" s="166"/>
      <c r="B228" s="139" t="s">
        <v>353</v>
      </c>
      <c r="C228" s="49" t="s">
        <v>966</v>
      </c>
      <c r="D228" s="173"/>
      <c r="E228" s="173"/>
      <c r="F228" s="173"/>
      <c r="G228" s="173"/>
      <c r="H228" s="173"/>
      <c r="I228" s="80" t="s">
        <v>63</v>
      </c>
      <c r="J228" s="114"/>
    </row>
    <row r="229" spans="1:10" s="23" customFormat="1" ht="76.5" outlineLevel="2">
      <c r="A229" s="166"/>
      <c r="B229" s="139" t="s">
        <v>1328</v>
      </c>
      <c r="C229" s="88" t="s">
        <v>559</v>
      </c>
      <c r="D229" s="173"/>
      <c r="E229" s="173"/>
      <c r="F229" s="173"/>
      <c r="G229" s="173"/>
      <c r="H229" s="173"/>
      <c r="I229" s="80" t="s">
        <v>64</v>
      </c>
      <c r="J229" s="114"/>
    </row>
    <row r="230" spans="1:10" s="96" customFormat="1" ht="63.75" outlineLevel="2">
      <c r="A230" s="166"/>
      <c r="B230" s="137" t="s">
        <v>1329</v>
      </c>
      <c r="C230" s="88" t="s">
        <v>967</v>
      </c>
      <c r="D230" s="173"/>
      <c r="E230" s="173"/>
      <c r="F230" s="173"/>
      <c r="G230" s="173"/>
      <c r="H230" s="173"/>
      <c r="I230" s="52" t="s">
        <v>65</v>
      </c>
      <c r="J230" s="114"/>
    </row>
    <row r="231" spans="1:10" s="21" customFormat="1" ht="38.25" outlineLevel="2">
      <c r="A231" s="166"/>
      <c r="B231" s="137" t="s">
        <v>849</v>
      </c>
      <c r="C231" s="88" t="s">
        <v>206</v>
      </c>
      <c r="D231" s="173"/>
      <c r="E231" s="173"/>
      <c r="F231" s="173"/>
      <c r="G231" s="173"/>
      <c r="H231" s="173"/>
      <c r="I231" s="52" t="s">
        <v>66</v>
      </c>
      <c r="J231" s="114"/>
    </row>
    <row r="232" spans="1:10" s="21" customFormat="1" ht="51" outlineLevel="2">
      <c r="A232" s="166"/>
      <c r="B232" s="137" t="s">
        <v>584</v>
      </c>
      <c r="C232" s="88" t="s">
        <v>560</v>
      </c>
      <c r="D232" s="173"/>
      <c r="E232" s="173"/>
      <c r="F232" s="173"/>
      <c r="G232" s="173"/>
      <c r="H232" s="173"/>
      <c r="I232" s="52" t="s">
        <v>67</v>
      </c>
      <c r="J232" s="114"/>
    </row>
    <row r="233" spans="1:10" s="21" customFormat="1" ht="38.25" outlineLevel="2">
      <c r="A233" s="166"/>
      <c r="B233" s="137" t="s">
        <v>849</v>
      </c>
      <c r="C233" s="88" t="s">
        <v>561</v>
      </c>
      <c r="D233" s="173"/>
      <c r="E233" s="173"/>
      <c r="F233" s="173"/>
      <c r="G233" s="173"/>
      <c r="H233" s="173"/>
      <c r="I233" s="52" t="s">
        <v>68</v>
      </c>
      <c r="J233" s="114"/>
    </row>
    <row r="234" spans="1:10" s="21" customFormat="1" ht="38.25" outlineLevel="2">
      <c r="A234" s="166"/>
      <c r="B234" s="137" t="s">
        <v>584</v>
      </c>
      <c r="C234" s="88" t="s">
        <v>862</v>
      </c>
      <c r="D234" s="173"/>
      <c r="E234" s="173"/>
      <c r="F234" s="173"/>
      <c r="G234" s="173"/>
      <c r="H234" s="173"/>
      <c r="I234" s="52" t="s">
        <v>69</v>
      </c>
      <c r="J234" s="114"/>
    </row>
    <row r="235" spans="1:10" s="21" customFormat="1" ht="51" outlineLevel="2">
      <c r="A235" s="166"/>
      <c r="B235" s="137" t="s">
        <v>849</v>
      </c>
      <c r="C235" s="102" t="s">
        <v>1145</v>
      </c>
      <c r="D235" s="173"/>
      <c r="E235" s="173"/>
      <c r="F235" s="173"/>
      <c r="G235" s="173"/>
      <c r="H235" s="173"/>
      <c r="I235" s="52" t="s">
        <v>70</v>
      </c>
      <c r="J235" s="114"/>
    </row>
    <row r="236" spans="1:10" s="23" customFormat="1" ht="76.5" customHeight="1" outlineLevel="2">
      <c r="A236" s="166"/>
      <c r="B236" s="137" t="s">
        <v>584</v>
      </c>
      <c r="C236" s="88" t="s">
        <v>210</v>
      </c>
      <c r="D236" s="173"/>
      <c r="E236" s="173"/>
      <c r="F236" s="173"/>
      <c r="G236" s="173"/>
      <c r="H236" s="173"/>
      <c r="I236" s="52" t="s">
        <v>71</v>
      </c>
      <c r="J236" s="114"/>
    </row>
    <row r="237" spans="1:10" s="23" customFormat="1" ht="38.25" customHeight="1" outlineLevel="2">
      <c r="A237" s="166"/>
      <c r="B237" s="137" t="s">
        <v>584</v>
      </c>
      <c r="C237" s="88" t="s">
        <v>968</v>
      </c>
      <c r="D237" s="173"/>
      <c r="E237" s="173"/>
      <c r="F237" s="173"/>
      <c r="G237" s="173"/>
      <c r="H237" s="173"/>
      <c r="I237" s="52" t="s">
        <v>72</v>
      </c>
      <c r="J237" s="114"/>
    </row>
    <row r="238" spans="1:10" s="23" customFormat="1" ht="51" customHeight="1" outlineLevel="2">
      <c r="A238" s="166"/>
      <c r="B238" s="137" t="s">
        <v>354</v>
      </c>
      <c r="C238" s="102" t="s">
        <v>1146</v>
      </c>
      <c r="D238" s="173"/>
      <c r="E238" s="173"/>
      <c r="F238" s="173"/>
      <c r="G238" s="173"/>
      <c r="H238" s="173"/>
      <c r="I238" s="52" t="s">
        <v>73</v>
      </c>
      <c r="J238" s="114"/>
    </row>
    <row r="239" spans="1:10" s="23" customFormat="1" ht="51" customHeight="1" outlineLevel="2">
      <c r="A239" s="166"/>
      <c r="B239" s="137" t="s">
        <v>584</v>
      </c>
      <c r="C239" s="88" t="s">
        <v>575</v>
      </c>
      <c r="D239" s="173"/>
      <c r="E239" s="173"/>
      <c r="F239" s="173"/>
      <c r="G239" s="173"/>
      <c r="H239" s="173"/>
      <c r="I239" s="52" t="s">
        <v>74</v>
      </c>
      <c r="J239" s="114"/>
    </row>
    <row r="240" spans="1:10" s="21" customFormat="1" ht="51" outlineLevel="2">
      <c r="A240" s="166"/>
      <c r="B240" s="137" t="s">
        <v>849</v>
      </c>
      <c r="C240" s="169" t="s">
        <v>1369</v>
      </c>
      <c r="D240" s="173"/>
      <c r="E240" s="173"/>
      <c r="F240" s="173"/>
      <c r="G240" s="173"/>
      <c r="H240" s="173"/>
      <c r="I240" s="52" t="s">
        <v>75</v>
      </c>
      <c r="J240" s="111"/>
    </row>
    <row r="241" spans="1:10" s="21" customFormat="1" ht="51" outlineLevel="2">
      <c r="A241" s="166"/>
      <c r="B241" s="137" t="s">
        <v>849</v>
      </c>
      <c r="C241" s="88" t="s">
        <v>538</v>
      </c>
      <c r="D241" s="173"/>
      <c r="E241" s="173"/>
      <c r="F241" s="173"/>
      <c r="G241" s="173"/>
      <c r="H241" s="173"/>
      <c r="I241" s="52" t="s">
        <v>76</v>
      </c>
      <c r="J241" s="111"/>
    </row>
    <row r="242" spans="1:10" s="21" customFormat="1" ht="76.5" customHeight="1" outlineLevel="2">
      <c r="A242" s="166"/>
      <c r="B242" s="137" t="s">
        <v>849</v>
      </c>
      <c r="C242" s="88" t="s">
        <v>969</v>
      </c>
      <c r="D242" s="173"/>
      <c r="E242" s="173"/>
      <c r="F242" s="173"/>
      <c r="G242" s="173"/>
      <c r="H242" s="173"/>
      <c r="I242" s="52" t="s">
        <v>77</v>
      </c>
      <c r="J242" s="111"/>
    </row>
    <row r="243" spans="1:10" s="21" customFormat="1" ht="51" outlineLevel="2">
      <c r="A243" s="166"/>
      <c r="B243" s="139" t="s">
        <v>1365</v>
      </c>
      <c r="C243" s="41" t="s">
        <v>1216</v>
      </c>
      <c r="D243" s="170"/>
      <c r="E243" s="170"/>
      <c r="F243" s="170"/>
      <c r="G243" s="170"/>
      <c r="H243" s="170"/>
      <c r="I243" s="52" t="s">
        <v>576</v>
      </c>
      <c r="J243" s="111"/>
    </row>
    <row r="244" spans="1:10" s="21" customFormat="1" ht="76.5" customHeight="1" outlineLevel="3">
      <c r="A244" s="166"/>
      <c r="B244" s="139" t="s">
        <v>429</v>
      </c>
      <c r="C244" s="89" t="s">
        <v>970</v>
      </c>
      <c r="D244" s="170"/>
      <c r="E244" s="170"/>
      <c r="F244" s="170"/>
      <c r="G244" s="170"/>
      <c r="H244" s="170"/>
      <c r="I244" s="52" t="s">
        <v>866</v>
      </c>
      <c r="J244" s="114"/>
    </row>
    <row r="245" spans="1:10" s="21" customFormat="1" ht="51" outlineLevel="3">
      <c r="A245" s="166"/>
      <c r="B245" s="139" t="s">
        <v>1330</v>
      </c>
      <c r="C245" s="116" t="s">
        <v>448</v>
      </c>
      <c r="D245" s="170"/>
      <c r="E245" s="170"/>
      <c r="F245" s="170"/>
      <c r="G245" s="170"/>
      <c r="H245" s="170"/>
      <c r="I245" s="80" t="s">
        <v>78</v>
      </c>
      <c r="J245" s="114"/>
    </row>
    <row r="246" spans="1:10" s="21" customFormat="1" ht="76.5" outlineLevel="3">
      <c r="A246" s="166"/>
      <c r="B246" s="139" t="s">
        <v>429</v>
      </c>
      <c r="C246" s="116" t="s">
        <v>449</v>
      </c>
      <c r="D246" s="173"/>
      <c r="E246" s="173"/>
      <c r="F246" s="173"/>
      <c r="G246" s="173"/>
      <c r="H246" s="173"/>
      <c r="I246" s="80" t="s">
        <v>79</v>
      </c>
      <c r="J246" s="114"/>
    </row>
    <row r="247" spans="1:10" s="21" customFormat="1" ht="38.25" outlineLevel="3">
      <c r="A247" s="166"/>
      <c r="B247" s="139" t="s">
        <v>855</v>
      </c>
      <c r="C247" s="116" t="s">
        <v>577</v>
      </c>
      <c r="D247" s="173"/>
      <c r="E247" s="173"/>
      <c r="F247" s="173"/>
      <c r="G247" s="173"/>
      <c r="H247" s="173"/>
      <c r="I247" s="80" t="s">
        <v>80</v>
      </c>
      <c r="J247" s="114"/>
    </row>
    <row r="248" spans="1:10" s="21" customFormat="1" ht="38.25" outlineLevel="3">
      <c r="A248" s="166"/>
      <c r="B248" s="139" t="s">
        <v>855</v>
      </c>
      <c r="C248" s="116" t="s">
        <v>578</v>
      </c>
      <c r="D248" s="173"/>
      <c r="E248" s="173"/>
      <c r="F248" s="173"/>
      <c r="G248" s="173"/>
      <c r="H248" s="173"/>
      <c r="I248" s="80" t="s">
        <v>1211</v>
      </c>
      <c r="J248" s="114"/>
    </row>
    <row r="249" spans="1:10" s="21" customFormat="1" ht="38.25" outlineLevel="3">
      <c r="A249" s="166"/>
      <c r="B249" s="139" t="s">
        <v>855</v>
      </c>
      <c r="C249" s="116" t="s">
        <v>579</v>
      </c>
      <c r="D249" s="173"/>
      <c r="E249" s="173"/>
      <c r="F249" s="173"/>
      <c r="G249" s="173"/>
      <c r="H249" s="173"/>
      <c r="I249" s="80" t="s">
        <v>1212</v>
      </c>
      <c r="J249" s="114"/>
    </row>
    <row r="250" spans="1:10" s="21" customFormat="1" ht="38.25" outlineLevel="3">
      <c r="A250" s="166"/>
      <c r="B250" s="139" t="s">
        <v>855</v>
      </c>
      <c r="C250" s="116" t="s">
        <v>580</v>
      </c>
      <c r="D250" s="173"/>
      <c r="E250" s="173"/>
      <c r="F250" s="173"/>
      <c r="G250" s="173"/>
      <c r="H250" s="173"/>
      <c r="I250" s="80" t="s">
        <v>1213</v>
      </c>
      <c r="J250" s="114"/>
    </row>
    <row r="251" spans="1:10" s="21" customFormat="1" ht="51" outlineLevel="3">
      <c r="A251" s="166"/>
      <c r="B251" s="137" t="s">
        <v>1366</v>
      </c>
      <c r="C251" s="49" t="s">
        <v>1197</v>
      </c>
      <c r="D251" s="173"/>
      <c r="E251" s="173"/>
      <c r="F251" s="173"/>
      <c r="G251" s="173"/>
      <c r="H251" s="173"/>
      <c r="I251" s="80" t="s">
        <v>1214</v>
      </c>
      <c r="J251" s="114"/>
    </row>
    <row r="252" spans="1:10" s="21" customFormat="1" ht="51" outlineLevel="3">
      <c r="A252" s="166"/>
      <c r="B252" s="137" t="s">
        <v>1366</v>
      </c>
      <c r="C252" s="49" t="s">
        <v>1331</v>
      </c>
      <c r="D252" s="173"/>
      <c r="E252" s="173"/>
      <c r="F252" s="173"/>
      <c r="G252" s="173"/>
      <c r="H252" s="173"/>
      <c r="I252" s="80" t="s">
        <v>1215</v>
      </c>
      <c r="J252" s="114"/>
    </row>
    <row r="253" spans="1:10" s="21" customFormat="1" ht="51" outlineLevel="2">
      <c r="A253" s="166"/>
      <c r="B253" s="139" t="s">
        <v>428</v>
      </c>
      <c r="C253" s="41" t="s">
        <v>1217</v>
      </c>
      <c r="D253" s="173"/>
      <c r="E253" s="173"/>
      <c r="F253" s="173"/>
      <c r="G253" s="173"/>
      <c r="H253" s="173"/>
      <c r="I253" s="80" t="s">
        <v>82</v>
      </c>
      <c r="J253" s="114"/>
    </row>
    <row r="254" spans="1:10" s="21" customFormat="1" ht="51" outlineLevel="2">
      <c r="A254" s="166"/>
      <c r="B254" s="139" t="s">
        <v>428</v>
      </c>
      <c r="C254" s="41" t="s">
        <v>1218</v>
      </c>
      <c r="D254" s="173"/>
      <c r="E254" s="173"/>
      <c r="F254" s="173"/>
      <c r="G254" s="173"/>
      <c r="H254" s="173"/>
      <c r="I254" s="80" t="s">
        <v>83</v>
      </c>
      <c r="J254" s="114"/>
    </row>
    <row r="255" spans="1:10" s="21" customFormat="1" ht="38.25" outlineLevel="2">
      <c r="A255" s="166"/>
      <c r="B255" s="139" t="s">
        <v>428</v>
      </c>
      <c r="C255" s="41" t="s">
        <v>1219</v>
      </c>
      <c r="D255" s="173"/>
      <c r="E255" s="173"/>
      <c r="F255" s="173"/>
      <c r="G255" s="173"/>
      <c r="H255" s="173"/>
      <c r="I255" s="80" t="s">
        <v>84</v>
      </c>
      <c r="J255" s="114"/>
    </row>
    <row r="256" spans="1:10" s="21" customFormat="1" ht="51" outlineLevel="2">
      <c r="A256" s="166"/>
      <c r="B256" s="139" t="s">
        <v>428</v>
      </c>
      <c r="C256" s="41" t="s">
        <v>1220</v>
      </c>
      <c r="D256" s="173"/>
      <c r="E256" s="173"/>
      <c r="F256" s="173"/>
      <c r="G256" s="173"/>
      <c r="H256" s="173"/>
      <c r="I256" s="80" t="s">
        <v>85</v>
      </c>
      <c r="J256" s="114"/>
    </row>
    <row r="257" spans="1:10" s="21" customFormat="1" ht="38.25" outlineLevel="2">
      <c r="A257" s="166"/>
      <c r="B257" s="139" t="s">
        <v>428</v>
      </c>
      <c r="C257" s="41" t="s">
        <v>1221</v>
      </c>
      <c r="D257" s="173"/>
      <c r="E257" s="173"/>
      <c r="F257" s="173"/>
      <c r="G257" s="173"/>
      <c r="H257" s="173"/>
      <c r="I257" s="52" t="s">
        <v>86</v>
      </c>
      <c r="J257" s="114"/>
    </row>
    <row r="258" spans="1:10" s="21" customFormat="1" ht="51.75" outlineLevel="2" thickBot="1">
      <c r="A258" s="166"/>
      <c r="B258" s="139" t="s">
        <v>428</v>
      </c>
      <c r="C258" s="117" t="s">
        <v>1222</v>
      </c>
      <c r="D258" s="173"/>
      <c r="E258" s="173"/>
      <c r="F258" s="173"/>
      <c r="G258" s="173"/>
      <c r="H258" s="173"/>
      <c r="I258" s="52" t="s">
        <v>87</v>
      </c>
      <c r="J258" s="114"/>
    </row>
    <row r="259" spans="1:10" s="21" customFormat="1" ht="51.75" outlineLevel="1" thickBot="1">
      <c r="A259" s="166"/>
      <c r="B259" s="139" t="s">
        <v>314</v>
      </c>
      <c r="C259" s="83" t="s">
        <v>315</v>
      </c>
      <c r="D259" s="84">
        <f>COUNTIF(D260:H274,"R")</f>
        <v>0</v>
      </c>
      <c r="E259" s="84">
        <f>COUNTIF(D260:H274,"Y")</f>
        <v>0</v>
      </c>
      <c r="F259" s="86">
        <f>COUNTIF(D260:H274,"G")</f>
        <v>0</v>
      </c>
      <c r="G259" s="86">
        <f>COUNTIF(D260:H274,"U")</f>
        <v>0</v>
      </c>
      <c r="H259" s="86">
        <f>COUNTIF(D260:H274,"NA")</f>
        <v>0</v>
      </c>
      <c r="I259" s="82" t="s">
        <v>805</v>
      </c>
      <c r="J259" s="111"/>
    </row>
    <row r="260" spans="1:10" ht="51" outlineLevel="2">
      <c r="A260" s="166"/>
      <c r="B260" s="139" t="s">
        <v>586</v>
      </c>
      <c r="C260" s="42" t="s">
        <v>1147</v>
      </c>
      <c r="D260" s="182"/>
      <c r="E260" s="182"/>
      <c r="F260" s="182"/>
      <c r="G260" s="182"/>
      <c r="H260" s="182"/>
      <c r="I260" s="80" t="s">
        <v>806</v>
      </c>
      <c r="J260" s="111"/>
    </row>
    <row r="261" spans="1:10" ht="63.75" outlineLevel="2">
      <c r="A261" s="166"/>
      <c r="B261" s="139" t="s">
        <v>280</v>
      </c>
      <c r="C261" s="41" t="s">
        <v>211</v>
      </c>
      <c r="D261" s="170"/>
      <c r="E261" s="170"/>
      <c r="F261" s="170"/>
      <c r="G261" s="170"/>
      <c r="H261" s="170"/>
      <c r="I261" s="80" t="s">
        <v>807</v>
      </c>
      <c r="J261" s="111"/>
    </row>
    <row r="262" spans="1:10" ht="38.25" customHeight="1" outlineLevel="2">
      <c r="A262" s="166"/>
      <c r="B262" s="139" t="s">
        <v>586</v>
      </c>
      <c r="C262" s="41" t="s">
        <v>1027</v>
      </c>
      <c r="D262" s="170"/>
      <c r="E262" s="170"/>
      <c r="F262" s="170"/>
      <c r="G262" s="170"/>
      <c r="H262" s="170"/>
      <c r="I262" s="80" t="s">
        <v>808</v>
      </c>
      <c r="J262" s="111"/>
    </row>
    <row r="263" spans="1:10" s="21" customFormat="1" ht="38.25" outlineLevel="2">
      <c r="A263" s="166"/>
      <c r="B263" s="139" t="s">
        <v>280</v>
      </c>
      <c r="C263" s="42" t="s">
        <v>976</v>
      </c>
      <c r="D263" s="173"/>
      <c r="E263" s="173"/>
      <c r="F263" s="173"/>
      <c r="G263" s="173"/>
      <c r="H263" s="173"/>
      <c r="I263" s="52" t="s">
        <v>809</v>
      </c>
      <c r="J263" s="111"/>
    </row>
    <row r="264" spans="1:10" s="21" customFormat="1" ht="38.25" outlineLevel="2">
      <c r="A264" s="166"/>
      <c r="B264" s="139" t="s">
        <v>586</v>
      </c>
      <c r="C264" s="42" t="s">
        <v>977</v>
      </c>
      <c r="D264" s="170"/>
      <c r="E264" s="170"/>
      <c r="F264" s="170"/>
      <c r="G264" s="170"/>
      <c r="H264" s="170"/>
      <c r="I264" s="52" t="s">
        <v>768</v>
      </c>
      <c r="J264" s="111"/>
    </row>
    <row r="265" spans="1:10" s="21" customFormat="1" ht="51" outlineLevel="2">
      <c r="A265" s="166"/>
      <c r="B265" s="139" t="s">
        <v>280</v>
      </c>
      <c r="C265" s="41" t="s">
        <v>867</v>
      </c>
      <c r="D265" s="170"/>
      <c r="E265" s="170"/>
      <c r="F265" s="170"/>
      <c r="G265" s="170"/>
      <c r="H265" s="170"/>
      <c r="I265" s="80" t="s">
        <v>769</v>
      </c>
      <c r="J265" s="111"/>
    </row>
    <row r="266" spans="1:10" s="21" customFormat="1" ht="63.75" outlineLevel="2">
      <c r="A266" s="166"/>
      <c r="B266" s="139" t="s">
        <v>355</v>
      </c>
      <c r="C266" s="42" t="s">
        <v>204</v>
      </c>
      <c r="D266" s="170"/>
      <c r="E266" s="170"/>
      <c r="F266" s="170"/>
      <c r="G266" s="170"/>
      <c r="H266" s="170"/>
      <c r="I266" s="80" t="s">
        <v>770</v>
      </c>
      <c r="J266" s="111"/>
    </row>
    <row r="267" spans="1:10" s="20" customFormat="1" ht="38.25" outlineLevel="2">
      <c r="A267" s="166"/>
      <c r="B267" s="139" t="s">
        <v>586</v>
      </c>
      <c r="C267" s="41" t="s">
        <v>868</v>
      </c>
      <c r="D267" s="170"/>
      <c r="E267" s="170"/>
      <c r="F267" s="170"/>
      <c r="G267" s="170"/>
      <c r="H267" s="170"/>
      <c r="I267" s="80" t="s">
        <v>771</v>
      </c>
      <c r="J267" s="111"/>
    </row>
    <row r="268" spans="1:10" s="20" customFormat="1" ht="38.25" outlineLevel="2">
      <c r="A268" s="166"/>
      <c r="B268" s="139" t="s">
        <v>586</v>
      </c>
      <c r="C268" s="41" t="s">
        <v>450</v>
      </c>
      <c r="D268" s="170"/>
      <c r="E268" s="170"/>
      <c r="F268" s="170"/>
      <c r="G268" s="170"/>
      <c r="H268" s="170"/>
      <c r="I268" s="80" t="s">
        <v>772</v>
      </c>
      <c r="J268" s="111"/>
    </row>
    <row r="269" spans="1:10" s="20" customFormat="1" ht="38.25" customHeight="1" outlineLevel="2">
      <c r="A269" s="166"/>
      <c r="B269" s="139" t="s">
        <v>849</v>
      </c>
      <c r="C269" s="41" t="s">
        <v>581</v>
      </c>
      <c r="D269" s="170"/>
      <c r="E269" s="170"/>
      <c r="F269" s="170"/>
      <c r="G269" s="170"/>
      <c r="H269" s="170"/>
      <c r="I269" s="80" t="s">
        <v>773</v>
      </c>
      <c r="J269" s="111"/>
    </row>
    <row r="270" spans="1:10" s="26" customFormat="1" ht="63.75" customHeight="1" outlineLevel="2">
      <c r="A270" s="166"/>
      <c r="B270" s="139" t="s">
        <v>280</v>
      </c>
      <c r="C270" s="41" t="s">
        <v>255</v>
      </c>
      <c r="D270" s="170"/>
      <c r="E270" s="170"/>
      <c r="F270" s="170"/>
      <c r="G270" s="170"/>
      <c r="H270" s="170"/>
      <c r="I270" s="80" t="s">
        <v>774</v>
      </c>
      <c r="J270" s="111"/>
    </row>
    <row r="271" spans="1:10" s="26" customFormat="1" ht="51" outlineLevel="2">
      <c r="A271" s="166"/>
      <c r="B271" s="139" t="s">
        <v>586</v>
      </c>
      <c r="C271" s="41" t="s">
        <v>212</v>
      </c>
      <c r="D271" s="170"/>
      <c r="E271" s="170"/>
      <c r="F271" s="170"/>
      <c r="G271" s="170"/>
      <c r="H271" s="170"/>
      <c r="I271" s="80" t="s">
        <v>775</v>
      </c>
      <c r="J271" s="111"/>
    </row>
    <row r="272" spans="1:10" s="26" customFormat="1" ht="114.75" outlineLevel="2">
      <c r="A272" s="166"/>
      <c r="B272" s="139" t="s">
        <v>1332</v>
      </c>
      <c r="C272" s="41" t="s">
        <v>541</v>
      </c>
      <c r="D272" s="170"/>
      <c r="E272" s="170"/>
      <c r="F272" s="170"/>
      <c r="G272" s="170"/>
      <c r="H272" s="170"/>
      <c r="I272" s="80" t="s">
        <v>776</v>
      </c>
      <c r="J272" s="111"/>
    </row>
    <row r="273" spans="1:10" s="20" customFormat="1" ht="38.25" customHeight="1" outlineLevel="2">
      <c r="A273" s="166"/>
      <c r="B273" s="139" t="s">
        <v>586</v>
      </c>
      <c r="C273" s="41" t="s">
        <v>978</v>
      </c>
      <c r="D273" s="170"/>
      <c r="E273" s="170"/>
      <c r="F273" s="170"/>
      <c r="G273" s="170"/>
      <c r="H273" s="170"/>
      <c r="I273" s="80" t="s">
        <v>777</v>
      </c>
      <c r="J273" s="111"/>
    </row>
    <row r="274" spans="1:10" s="20" customFormat="1" ht="51" customHeight="1" outlineLevel="2" thickBot="1">
      <c r="A274" s="166"/>
      <c r="B274" s="139" t="s">
        <v>356</v>
      </c>
      <c r="C274" s="41" t="s">
        <v>979</v>
      </c>
      <c r="D274" s="170"/>
      <c r="E274" s="170"/>
      <c r="F274" s="170"/>
      <c r="G274" s="170"/>
      <c r="H274" s="170"/>
      <c r="I274" s="80" t="s">
        <v>778</v>
      </c>
      <c r="J274" s="111"/>
    </row>
    <row r="275" spans="1:10" s="23" customFormat="1" ht="51.75" outlineLevel="1" thickBot="1">
      <c r="A275" s="166"/>
      <c r="B275" s="137" t="s">
        <v>1333</v>
      </c>
      <c r="C275" s="83" t="s">
        <v>316</v>
      </c>
      <c r="D275" s="84">
        <f>COUNTIF(D276:H277,"R")</f>
        <v>0</v>
      </c>
      <c r="E275" s="84">
        <f>COUNTIF(D276:H277,"Y")</f>
        <v>0</v>
      </c>
      <c r="F275" s="86">
        <f>COUNTIF(D276:H277,"G")</f>
        <v>0</v>
      </c>
      <c r="G275" s="86">
        <f>COUNTIF(D276:H277,"U")</f>
        <v>0</v>
      </c>
      <c r="H275" s="86">
        <f>COUNTIF(D276:H277,"NA")</f>
        <v>0</v>
      </c>
      <c r="I275" s="68" t="s">
        <v>946</v>
      </c>
      <c r="J275" s="111"/>
    </row>
    <row r="276" spans="1:10" s="23" customFormat="1" ht="51" outlineLevel="3">
      <c r="A276" s="166"/>
      <c r="B276" s="137" t="s">
        <v>1333</v>
      </c>
      <c r="C276" s="42" t="s">
        <v>582</v>
      </c>
      <c r="D276" s="183"/>
      <c r="E276" s="183"/>
      <c r="F276" s="183"/>
      <c r="G276" s="183"/>
      <c r="H276" s="183"/>
      <c r="I276" s="95" t="s">
        <v>880</v>
      </c>
      <c r="J276" s="114"/>
    </row>
    <row r="277" spans="1:10" s="23" customFormat="1" ht="64.5" outlineLevel="3" thickBot="1">
      <c r="A277" s="166"/>
      <c r="B277" s="137" t="s">
        <v>1333</v>
      </c>
      <c r="C277" s="42" t="s">
        <v>980</v>
      </c>
      <c r="D277" s="183"/>
      <c r="E277" s="183"/>
      <c r="F277" s="183"/>
      <c r="G277" s="183"/>
      <c r="H277" s="183"/>
      <c r="I277" s="52" t="s">
        <v>279</v>
      </c>
      <c r="J277" s="114"/>
    </row>
    <row r="278" spans="1:10" s="25" customFormat="1" ht="26.25" outlineLevel="1" thickBot="1">
      <c r="A278" s="166"/>
      <c r="B278" s="139" t="s">
        <v>856</v>
      </c>
      <c r="C278" s="83" t="s">
        <v>1063</v>
      </c>
      <c r="D278" s="84">
        <f>COUNTIF(D279:H280,"R")</f>
        <v>0</v>
      </c>
      <c r="E278" s="84">
        <f>COUNTIF(D279:H280,"Y")</f>
        <v>0</v>
      </c>
      <c r="F278" s="86">
        <f>COUNTIF(D279:H280,"G")</f>
        <v>0</v>
      </c>
      <c r="G278" s="86">
        <f>COUNTIF(D279:H280,"U")</f>
        <v>0</v>
      </c>
      <c r="H278" s="86">
        <f>COUNTIF(D279:H280,"NA")</f>
        <v>0</v>
      </c>
      <c r="I278" s="82" t="s">
        <v>780</v>
      </c>
      <c r="J278" s="111"/>
    </row>
    <row r="279" spans="1:10" s="21" customFormat="1" ht="26.25" customHeight="1" outlineLevel="2">
      <c r="A279" s="166"/>
      <c r="B279" s="139" t="s">
        <v>856</v>
      </c>
      <c r="C279" s="41" t="s">
        <v>981</v>
      </c>
      <c r="D279" s="182"/>
      <c r="E279" s="182"/>
      <c r="F279" s="182"/>
      <c r="G279" s="182"/>
      <c r="H279" s="182"/>
      <c r="I279" s="80" t="s">
        <v>782</v>
      </c>
      <c r="J279" s="111"/>
    </row>
    <row r="280" spans="1:10" s="21" customFormat="1" ht="39" outlineLevel="2" thickBot="1">
      <c r="A280" s="166"/>
      <c r="B280" s="139" t="s">
        <v>856</v>
      </c>
      <c r="C280" s="117" t="s">
        <v>888</v>
      </c>
      <c r="D280" s="182"/>
      <c r="E280" s="182"/>
      <c r="F280" s="182"/>
      <c r="G280" s="182"/>
      <c r="H280" s="182"/>
      <c r="I280" s="82" t="s">
        <v>811</v>
      </c>
      <c r="J280" s="111"/>
    </row>
    <row r="281" spans="1:10" s="20" customFormat="1" ht="51.75" outlineLevel="1" thickBot="1">
      <c r="A281" s="166"/>
      <c r="B281" s="137" t="s">
        <v>318</v>
      </c>
      <c r="C281" s="83" t="s">
        <v>359</v>
      </c>
      <c r="D281" s="84">
        <f>COUNTIF(D282:H309,"R")</f>
        <v>0</v>
      </c>
      <c r="E281" s="84">
        <f>COUNTIF(D282:H309,"Y")</f>
        <v>0</v>
      </c>
      <c r="F281" s="84">
        <f>COUNTIF(D282:H309,"G")</f>
        <v>0</v>
      </c>
      <c r="G281" s="84">
        <f>COUNTIF(D282:H309,"U")</f>
        <v>0</v>
      </c>
      <c r="H281" s="84">
        <f>COUNTIF(D282:H309,"NA")</f>
        <v>0</v>
      </c>
      <c r="I281" s="68" t="s">
        <v>1005</v>
      </c>
      <c r="J281" s="111"/>
    </row>
    <row r="282" spans="1:10" s="20" customFormat="1" ht="51" outlineLevel="2">
      <c r="A282" s="166"/>
      <c r="B282" s="137" t="s">
        <v>357</v>
      </c>
      <c r="C282" s="41" t="s">
        <v>358</v>
      </c>
      <c r="D282" s="182"/>
      <c r="E282" s="182"/>
      <c r="F282" s="182"/>
      <c r="G282" s="182"/>
      <c r="H282" s="182"/>
      <c r="I282" s="68" t="s">
        <v>88</v>
      </c>
      <c r="J282" s="111"/>
    </row>
    <row r="283" spans="1:10" s="20" customFormat="1" ht="51" outlineLevel="2">
      <c r="A283" s="166"/>
      <c r="B283" s="137" t="s">
        <v>357</v>
      </c>
      <c r="C283" s="41" t="s">
        <v>889</v>
      </c>
      <c r="D283" s="182"/>
      <c r="E283" s="182"/>
      <c r="F283" s="182"/>
      <c r="G283" s="182"/>
      <c r="H283" s="182"/>
      <c r="I283" s="68" t="s">
        <v>89</v>
      </c>
      <c r="J283" s="111"/>
    </row>
    <row r="284" spans="1:10" s="20" customFormat="1" ht="63.75" outlineLevel="2">
      <c r="A284" s="166"/>
      <c r="B284" s="137" t="s">
        <v>361</v>
      </c>
      <c r="C284" s="41" t="s">
        <v>890</v>
      </c>
      <c r="D284" s="182"/>
      <c r="E284" s="182"/>
      <c r="F284" s="182"/>
      <c r="G284" s="182"/>
      <c r="H284" s="182"/>
      <c r="I284" s="68" t="s">
        <v>90</v>
      </c>
      <c r="J284" s="111"/>
    </row>
    <row r="285" spans="1:10" s="20" customFormat="1" ht="63.75" outlineLevel="2">
      <c r="A285" s="166"/>
      <c r="B285" s="137" t="s">
        <v>361</v>
      </c>
      <c r="C285" s="41" t="s">
        <v>891</v>
      </c>
      <c r="D285" s="182"/>
      <c r="E285" s="182"/>
      <c r="F285" s="182"/>
      <c r="G285" s="182"/>
      <c r="H285" s="182"/>
      <c r="I285" s="68" t="s">
        <v>91</v>
      </c>
      <c r="J285" s="111"/>
    </row>
    <row r="286" spans="1:10" s="20" customFormat="1" ht="63.75" outlineLevel="2">
      <c r="A286" s="166"/>
      <c r="B286" s="137" t="s">
        <v>361</v>
      </c>
      <c r="C286" s="41" t="s">
        <v>1064</v>
      </c>
      <c r="D286" s="182"/>
      <c r="E286" s="182"/>
      <c r="F286" s="182"/>
      <c r="G286" s="182"/>
      <c r="H286" s="182"/>
      <c r="I286" s="68" t="s">
        <v>92</v>
      </c>
      <c r="J286" s="111"/>
    </row>
    <row r="287" spans="1:10" s="20" customFormat="1" ht="51" customHeight="1" outlineLevel="2">
      <c r="A287" s="166"/>
      <c r="B287" s="137" t="s">
        <v>228</v>
      </c>
      <c r="C287" s="41" t="s">
        <v>542</v>
      </c>
      <c r="D287" s="182"/>
      <c r="E287" s="182"/>
      <c r="F287" s="182"/>
      <c r="G287" s="182"/>
      <c r="H287" s="182"/>
      <c r="I287" s="68" t="s">
        <v>93</v>
      </c>
      <c r="J287" s="111"/>
    </row>
    <row r="288" spans="1:10" s="20" customFormat="1" ht="51" customHeight="1" outlineLevel="2">
      <c r="A288" s="166"/>
      <c r="B288" s="137" t="s">
        <v>228</v>
      </c>
      <c r="C288" s="41" t="s">
        <v>451</v>
      </c>
      <c r="D288" s="182"/>
      <c r="E288" s="182"/>
      <c r="F288" s="182"/>
      <c r="G288" s="182"/>
      <c r="H288" s="182"/>
      <c r="I288" s="68" t="s">
        <v>94</v>
      </c>
      <c r="J288" s="111"/>
    </row>
    <row r="289" spans="1:10" s="20" customFormat="1" ht="51" customHeight="1" outlineLevel="2">
      <c r="A289" s="166"/>
      <c r="B289" s="137" t="s">
        <v>228</v>
      </c>
      <c r="C289" s="41" t="s">
        <v>543</v>
      </c>
      <c r="D289" s="182"/>
      <c r="E289" s="182"/>
      <c r="F289" s="182"/>
      <c r="G289" s="182"/>
      <c r="H289" s="182"/>
      <c r="I289" s="68" t="s">
        <v>95</v>
      </c>
      <c r="J289" s="111"/>
    </row>
    <row r="290" spans="1:10" s="20" customFormat="1" ht="66" customHeight="1" outlineLevel="2">
      <c r="A290" s="166"/>
      <c r="B290" s="137" t="s">
        <v>360</v>
      </c>
      <c r="C290" s="41" t="s">
        <v>544</v>
      </c>
      <c r="D290" s="182"/>
      <c r="E290" s="182"/>
      <c r="F290" s="182"/>
      <c r="G290" s="182"/>
      <c r="H290" s="182"/>
      <c r="I290" s="68" t="s">
        <v>96</v>
      </c>
      <c r="J290" s="111"/>
    </row>
    <row r="291" spans="1:10" s="20" customFormat="1" ht="51" outlineLevel="2">
      <c r="A291" s="166"/>
      <c r="B291" s="137" t="s">
        <v>360</v>
      </c>
      <c r="C291" s="41" t="s">
        <v>452</v>
      </c>
      <c r="D291" s="182"/>
      <c r="E291" s="182"/>
      <c r="F291" s="182"/>
      <c r="G291" s="182"/>
      <c r="H291" s="182"/>
      <c r="I291" s="68" t="s">
        <v>97</v>
      </c>
      <c r="J291" s="111"/>
    </row>
    <row r="292" spans="1:10" s="20" customFormat="1" ht="38.25" customHeight="1" outlineLevel="2">
      <c r="A292" s="166"/>
      <c r="B292" s="137" t="s">
        <v>361</v>
      </c>
      <c r="C292" s="42" t="s">
        <v>1148</v>
      </c>
      <c r="D292" s="182"/>
      <c r="E292" s="182"/>
      <c r="F292" s="182"/>
      <c r="G292" s="182"/>
      <c r="H292" s="182"/>
      <c r="I292" s="68" t="s">
        <v>98</v>
      </c>
      <c r="J292" s="111"/>
    </row>
    <row r="293" spans="1:10" s="20" customFormat="1" ht="38.25" customHeight="1" outlineLevel="2">
      <c r="A293" s="166"/>
      <c r="B293" s="137" t="s">
        <v>361</v>
      </c>
      <c r="C293" s="41" t="s">
        <v>1039</v>
      </c>
      <c r="D293" s="182"/>
      <c r="E293" s="182"/>
      <c r="F293" s="182"/>
      <c r="G293" s="182"/>
      <c r="H293" s="182"/>
      <c r="I293" s="68" t="s">
        <v>99</v>
      </c>
      <c r="J293" s="111"/>
    </row>
    <row r="294" spans="1:10" s="20" customFormat="1" ht="51" customHeight="1" outlineLevel="2">
      <c r="A294" s="166"/>
      <c r="B294" s="137" t="s">
        <v>361</v>
      </c>
      <c r="C294" s="41" t="s">
        <v>1040</v>
      </c>
      <c r="D294" s="182"/>
      <c r="E294" s="182"/>
      <c r="F294" s="182"/>
      <c r="G294" s="182"/>
      <c r="H294" s="182"/>
      <c r="I294" s="68" t="s">
        <v>100</v>
      </c>
      <c r="J294" s="111"/>
    </row>
    <row r="295" spans="1:10" s="20" customFormat="1" ht="51" customHeight="1" outlineLevel="2">
      <c r="A295" s="166"/>
      <c r="B295" s="137" t="s">
        <v>361</v>
      </c>
      <c r="C295" s="41" t="s">
        <v>1041</v>
      </c>
      <c r="D295" s="182"/>
      <c r="E295" s="182"/>
      <c r="F295" s="182"/>
      <c r="G295" s="182"/>
      <c r="H295" s="182"/>
      <c r="I295" s="68" t="s">
        <v>101</v>
      </c>
      <c r="J295" s="111"/>
    </row>
    <row r="296" spans="1:10" s="20" customFormat="1" ht="38.25" outlineLevel="2">
      <c r="A296" s="166"/>
      <c r="B296" s="137" t="s">
        <v>361</v>
      </c>
      <c r="C296" s="41" t="s">
        <v>483</v>
      </c>
      <c r="D296" s="182"/>
      <c r="E296" s="182"/>
      <c r="F296" s="182"/>
      <c r="G296" s="182"/>
      <c r="H296" s="182"/>
      <c r="I296" s="68" t="s">
        <v>102</v>
      </c>
      <c r="J296" s="111"/>
    </row>
    <row r="297" spans="1:10" s="20" customFormat="1" ht="38.25" outlineLevel="2">
      <c r="A297" s="166"/>
      <c r="B297" s="137" t="s">
        <v>361</v>
      </c>
      <c r="C297" s="41" t="s">
        <v>209</v>
      </c>
      <c r="D297" s="182"/>
      <c r="E297" s="182"/>
      <c r="F297" s="182"/>
      <c r="G297" s="182"/>
      <c r="H297" s="182"/>
      <c r="I297" s="80" t="s">
        <v>103</v>
      </c>
      <c r="J297" s="111"/>
    </row>
    <row r="298" spans="1:10" s="20" customFormat="1" ht="38.25" outlineLevel="2">
      <c r="A298" s="166"/>
      <c r="B298" s="137" t="s">
        <v>361</v>
      </c>
      <c r="C298" s="42" t="s">
        <v>1149</v>
      </c>
      <c r="D298" s="170"/>
      <c r="E298" s="170"/>
      <c r="F298" s="170"/>
      <c r="G298" s="170"/>
      <c r="H298" s="170"/>
      <c r="I298" s="80" t="s">
        <v>104</v>
      </c>
      <c r="J298" s="111"/>
    </row>
    <row r="299" spans="1:10" s="20" customFormat="1" ht="38.25" outlineLevel="2">
      <c r="A299" s="166"/>
      <c r="B299" s="139" t="s">
        <v>362</v>
      </c>
      <c r="C299" s="42" t="s">
        <v>108</v>
      </c>
      <c r="D299" s="170"/>
      <c r="E299" s="170"/>
      <c r="F299" s="170"/>
      <c r="G299" s="170"/>
      <c r="H299" s="170"/>
      <c r="I299" s="80" t="s">
        <v>105</v>
      </c>
      <c r="J299" s="111"/>
    </row>
    <row r="300" spans="1:10" s="20" customFormat="1" ht="38.25" outlineLevel="2">
      <c r="A300" s="166"/>
      <c r="B300" s="139" t="s">
        <v>744</v>
      </c>
      <c r="C300" s="41" t="s">
        <v>109</v>
      </c>
      <c r="D300" s="170"/>
      <c r="E300" s="170"/>
      <c r="F300" s="170"/>
      <c r="G300" s="170"/>
      <c r="H300" s="170"/>
      <c r="I300" s="80" t="s">
        <v>106</v>
      </c>
      <c r="J300" s="111"/>
    </row>
    <row r="301" spans="1:10" s="20" customFormat="1" ht="63.75" outlineLevel="2">
      <c r="A301" s="166"/>
      <c r="B301" s="139" t="s">
        <v>362</v>
      </c>
      <c r="C301" s="42" t="s">
        <v>256</v>
      </c>
      <c r="D301" s="170"/>
      <c r="E301" s="170"/>
      <c r="F301" s="170"/>
      <c r="G301" s="170"/>
      <c r="H301" s="170"/>
      <c r="I301" s="80" t="s">
        <v>107</v>
      </c>
      <c r="J301" s="111"/>
    </row>
    <row r="302" spans="1:10" s="20" customFormat="1" ht="63.75" outlineLevel="2">
      <c r="A302" s="166"/>
      <c r="B302" s="139" t="s">
        <v>740</v>
      </c>
      <c r="C302" s="42" t="s">
        <v>1150</v>
      </c>
      <c r="D302" s="170"/>
      <c r="E302" s="170"/>
      <c r="F302" s="170"/>
      <c r="G302" s="170"/>
      <c r="H302" s="170"/>
      <c r="I302" s="80" t="s">
        <v>115</v>
      </c>
      <c r="J302" s="111"/>
    </row>
    <row r="303" spans="1:10" s="20" customFormat="1" ht="51" outlineLevel="2">
      <c r="A303" s="166"/>
      <c r="B303" s="139" t="s">
        <v>741</v>
      </c>
      <c r="C303" s="41" t="s">
        <v>110</v>
      </c>
      <c r="D303" s="170"/>
      <c r="E303" s="170"/>
      <c r="F303" s="170"/>
      <c r="G303" s="170"/>
      <c r="H303" s="170"/>
      <c r="I303" s="80" t="s">
        <v>116</v>
      </c>
      <c r="J303" s="111"/>
    </row>
    <row r="304" spans="1:10" s="20" customFormat="1" ht="51" outlineLevel="2">
      <c r="A304" s="166"/>
      <c r="B304" s="139" t="s">
        <v>357</v>
      </c>
      <c r="C304" s="41" t="s">
        <v>317</v>
      </c>
      <c r="D304" s="170"/>
      <c r="E304" s="170"/>
      <c r="F304" s="170"/>
      <c r="G304" s="170"/>
      <c r="H304" s="170"/>
      <c r="I304" s="80" t="s">
        <v>117</v>
      </c>
      <c r="J304" s="111"/>
    </row>
    <row r="305" spans="1:10" s="20" customFormat="1" ht="38.25" outlineLevel="2">
      <c r="A305" s="166"/>
      <c r="B305" s="139" t="s">
        <v>742</v>
      </c>
      <c r="C305" s="41" t="s">
        <v>111</v>
      </c>
      <c r="D305" s="174"/>
      <c r="E305" s="174"/>
      <c r="F305" s="174"/>
      <c r="G305" s="174"/>
      <c r="H305" s="174"/>
      <c r="I305" s="80" t="s">
        <v>118</v>
      </c>
      <c r="J305" s="111"/>
    </row>
    <row r="306" spans="1:10" s="20" customFormat="1" ht="38.25" outlineLevel="2">
      <c r="A306" s="166"/>
      <c r="B306" s="139" t="s">
        <v>361</v>
      </c>
      <c r="C306" s="165" t="s">
        <v>205</v>
      </c>
      <c r="D306" s="174"/>
      <c r="E306" s="174"/>
      <c r="F306" s="174"/>
      <c r="G306" s="174"/>
      <c r="H306" s="174"/>
      <c r="I306" s="82" t="s">
        <v>119</v>
      </c>
      <c r="J306" s="111"/>
    </row>
    <row r="307" spans="1:10" s="20" customFormat="1" ht="51" outlineLevel="2">
      <c r="A307" s="166"/>
      <c r="B307" s="139" t="s">
        <v>361</v>
      </c>
      <c r="C307" s="42" t="s">
        <v>112</v>
      </c>
      <c r="D307" s="174"/>
      <c r="E307" s="174"/>
      <c r="F307" s="174"/>
      <c r="G307" s="174"/>
      <c r="H307" s="174"/>
      <c r="I307" s="82" t="s">
        <v>120</v>
      </c>
      <c r="J307" s="111"/>
    </row>
    <row r="308" spans="1:10" s="20" customFormat="1" ht="38.25" outlineLevel="2">
      <c r="A308" s="166"/>
      <c r="B308" s="139" t="s">
        <v>361</v>
      </c>
      <c r="C308" s="41" t="s">
        <v>113</v>
      </c>
      <c r="D308" s="174"/>
      <c r="E308" s="174"/>
      <c r="F308" s="174"/>
      <c r="G308" s="174"/>
      <c r="H308" s="174"/>
      <c r="I308" s="82" t="s">
        <v>121</v>
      </c>
      <c r="J308" s="111"/>
    </row>
    <row r="309" spans="1:10" s="20" customFormat="1" ht="39" outlineLevel="2" thickBot="1">
      <c r="A309" s="166"/>
      <c r="B309" s="139" t="s">
        <v>743</v>
      </c>
      <c r="C309" s="41" t="s">
        <v>114</v>
      </c>
      <c r="D309" s="174"/>
      <c r="E309" s="174"/>
      <c r="F309" s="174"/>
      <c r="G309" s="174"/>
      <c r="H309" s="174"/>
      <c r="I309" s="82" t="s">
        <v>122</v>
      </c>
      <c r="J309" s="111"/>
    </row>
    <row r="310" spans="1:10" s="20" customFormat="1" ht="39" outlineLevel="1" thickBot="1">
      <c r="A310" s="166"/>
      <c r="B310" s="137" t="s">
        <v>438</v>
      </c>
      <c r="C310" s="83" t="s">
        <v>1017</v>
      </c>
      <c r="D310" s="84">
        <f>COUNTIF(D311:H314,"R")</f>
        <v>0</v>
      </c>
      <c r="E310" s="84">
        <f>COUNTIF(D311:H314,"Y")</f>
        <v>0</v>
      </c>
      <c r="F310" s="84">
        <f>COUNTIF(D311:H314,"G")</f>
        <v>0</v>
      </c>
      <c r="G310" s="84">
        <f>COUNTIF(D311:H314,"U")</f>
        <v>0</v>
      </c>
      <c r="H310" s="84">
        <f>COUNTIF(D311:H314,"NA")</f>
        <v>0</v>
      </c>
      <c r="I310" s="68" t="s">
        <v>881</v>
      </c>
      <c r="J310" s="111"/>
    </row>
    <row r="311" spans="1:10" s="20" customFormat="1" ht="76.5" outlineLevel="2">
      <c r="A311" s="166"/>
      <c r="B311" s="137" t="s">
        <v>438</v>
      </c>
      <c r="C311" s="41" t="s">
        <v>453</v>
      </c>
      <c r="D311" s="182"/>
      <c r="E311" s="182"/>
      <c r="F311" s="182"/>
      <c r="G311" s="182"/>
      <c r="H311" s="182"/>
      <c r="I311" s="80" t="s">
        <v>1014</v>
      </c>
      <c r="J311" s="111"/>
    </row>
    <row r="312" spans="1:10" s="20" customFormat="1" ht="38.25" outlineLevel="2">
      <c r="A312" s="166"/>
      <c r="B312" s="137" t="s">
        <v>438</v>
      </c>
      <c r="C312" s="41" t="s">
        <v>690</v>
      </c>
      <c r="D312" s="182"/>
      <c r="E312" s="182"/>
      <c r="F312" s="182"/>
      <c r="G312" s="182"/>
      <c r="H312" s="182"/>
      <c r="I312" s="80" t="s">
        <v>288</v>
      </c>
      <c r="J312" s="111"/>
    </row>
    <row r="313" spans="1:10" s="20" customFormat="1" ht="51" outlineLevel="2">
      <c r="A313" s="166"/>
      <c r="B313" s="137" t="s">
        <v>438</v>
      </c>
      <c r="C313" s="41" t="s">
        <v>307</v>
      </c>
      <c r="D313" s="170"/>
      <c r="E313" s="170"/>
      <c r="F313" s="170"/>
      <c r="G313" s="170"/>
      <c r="H313" s="170"/>
      <c r="I313" s="80" t="s">
        <v>289</v>
      </c>
      <c r="J313" s="111"/>
    </row>
    <row r="314" spans="1:10" s="20" customFormat="1" ht="39" outlineLevel="2" thickBot="1">
      <c r="A314" s="166"/>
      <c r="B314" s="137" t="s">
        <v>438</v>
      </c>
      <c r="C314" s="41" t="s">
        <v>892</v>
      </c>
      <c r="D314" s="170"/>
      <c r="E314" s="170"/>
      <c r="F314" s="170"/>
      <c r="G314" s="170"/>
      <c r="H314" s="170"/>
      <c r="I314" s="80" t="s">
        <v>290</v>
      </c>
      <c r="J314" s="111"/>
    </row>
    <row r="315" spans="1:10" s="24" customFormat="1" ht="64.5" outlineLevel="1" thickBot="1">
      <c r="A315" s="166"/>
      <c r="B315" s="40" t="s">
        <v>1260</v>
      </c>
      <c r="C315" s="83" t="s">
        <v>1334</v>
      </c>
      <c r="D315" s="84">
        <f>COUNTIF(D316:H320,"R")</f>
        <v>0</v>
      </c>
      <c r="E315" s="84">
        <f>COUNTIF(D316:H320,"Y")</f>
        <v>0</v>
      </c>
      <c r="F315" s="86">
        <f>COUNTIF(D316:H320,"G")</f>
        <v>0</v>
      </c>
      <c r="G315" s="86">
        <f>COUNTIF(D316:H320,"U")</f>
        <v>0</v>
      </c>
      <c r="H315" s="86">
        <f>COUNTIF(D316:H320,"NA")</f>
        <v>0</v>
      </c>
      <c r="I315" s="68" t="s">
        <v>882</v>
      </c>
      <c r="J315" s="111"/>
    </row>
    <row r="316" spans="1:10" s="24" customFormat="1" ht="38.25" outlineLevel="2">
      <c r="A316" s="166"/>
      <c r="B316" s="137" t="s">
        <v>745</v>
      </c>
      <c r="C316" s="41" t="s">
        <v>319</v>
      </c>
      <c r="D316" s="173"/>
      <c r="E316" s="173"/>
      <c r="F316" s="173"/>
      <c r="G316" s="173"/>
      <c r="H316" s="173"/>
      <c r="I316" s="43" t="s">
        <v>636</v>
      </c>
      <c r="J316" s="110"/>
    </row>
    <row r="317" spans="1:10" s="24" customFormat="1" ht="51" outlineLevel="2">
      <c r="A317" s="166"/>
      <c r="B317" s="137" t="s">
        <v>746</v>
      </c>
      <c r="C317" s="41" t="s">
        <v>1281</v>
      </c>
      <c r="D317" s="173"/>
      <c r="E317" s="173"/>
      <c r="F317" s="173"/>
      <c r="G317" s="173"/>
      <c r="H317" s="173"/>
      <c r="I317" s="43" t="s">
        <v>1028</v>
      </c>
      <c r="J317" s="110"/>
    </row>
    <row r="318" spans="1:10" s="24" customFormat="1" ht="38.25" outlineLevel="2">
      <c r="A318" s="166"/>
      <c r="B318" s="137" t="s">
        <v>746</v>
      </c>
      <c r="C318" s="41" t="s">
        <v>1283</v>
      </c>
      <c r="D318" s="173"/>
      <c r="E318" s="173"/>
      <c r="F318" s="173"/>
      <c r="G318" s="173"/>
      <c r="H318" s="173"/>
      <c r="I318" s="80" t="s">
        <v>942</v>
      </c>
      <c r="J318" s="110"/>
    </row>
    <row r="319" spans="1:10" s="27" customFormat="1" ht="63.75" outlineLevel="2">
      <c r="A319" s="166"/>
      <c r="B319" s="137" t="s">
        <v>745</v>
      </c>
      <c r="C319" s="42" t="s">
        <v>1284</v>
      </c>
      <c r="D319" s="173"/>
      <c r="E319" s="173"/>
      <c r="F319" s="173"/>
      <c r="G319" s="173"/>
      <c r="H319" s="173"/>
      <c r="I319" s="43" t="s">
        <v>893</v>
      </c>
      <c r="J319" s="111"/>
    </row>
    <row r="320" spans="1:10" s="27" customFormat="1" ht="64.5" outlineLevel="2" thickBot="1">
      <c r="A320" s="166"/>
      <c r="B320" s="40" t="s">
        <v>1260</v>
      </c>
      <c r="C320" s="41" t="s">
        <v>1335</v>
      </c>
      <c r="D320" s="173"/>
      <c r="E320" s="173"/>
      <c r="F320" s="173"/>
      <c r="G320" s="173"/>
      <c r="H320" s="173"/>
      <c r="I320" s="43" t="s">
        <v>1282</v>
      </c>
      <c r="J320" s="111"/>
    </row>
    <row r="321" spans="1:10" s="20" customFormat="1" ht="64.5" outlineLevel="1" thickBot="1">
      <c r="A321" s="166"/>
      <c r="B321" s="40" t="s">
        <v>1260</v>
      </c>
      <c r="C321" s="83" t="s">
        <v>1336</v>
      </c>
      <c r="D321" s="84">
        <f>COUNTIF(D322:H335,"R")</f>
        <v>0</v>
      </c>
      <c r="E321" s="84">
        <f>COUNTIF(D322:H335,"Y")</f>
        <v>0</v>
      </c>
      <c r="F321" s="86">
        <f>COUNTIF(D322:H335,"G")</f>
        <v>0</v>
      </c>
      <c r="G321" s="86">
        <f>COUNTIF(D322:H335,"U")</f>
        <v>0</v>
      </c>
      <c r="H321" s="86">
        <f>COUNTIF(D322:H335,"NA")</f>
        <v>0</v>
      </c>
      <c r="I321" s="82" t="s">
        <v>884</v>
      </c>
      <c r="J321" s="111"/>
    </row>
    <row r="322" spans="1:10" s="20" customFormat="1" ht="51" outlineLevel="2">
      <c r="A322" s="166"/>
      <c r="B322" s="139" t="s">
        <v>747</v>
      </c>
      <c r="C322" s="41" t="s">
        <v>320</v>
      </c>
      <c r="D322" s="170"/>
      <c r="E322" s="170"/>
      <c r="F322" s="170"/>
      <c r="G322" s="170"/>
      <c r="H322" s="170"/>
      <c r="I322" s="80" t="s">
        <v>1015</v>
      </c>
      <c r="J322" s="111"/>
    </row>
    <row r="323" spans="1:10" s="20" customFormat="1" ht="63.75" outlineLevel="2">
      <c r="A323" s="166"/>
      <c r="B323" s="139" t="s">
        <v>747</v>
      </c>
      <c r="C323" s="41" t="s">
        <v>691</v>
      </c>
      <c r="D323" s="170"/>
      <c r="E323" s="170"/>
      <c r="F323" s="170"/>
      <c r="G323" s="170"/>
      <c r="H323" s="170"/>
      <c r="I323" s="80" t="s">
        <v>1016</v>
      </c>
      <c r="J323" s="111"/>
    </row>
    <row r="324" spans="1:10" s="20" customFormat="1" ht="63.75" outlineLevel="2">
      <c r="A324" s="166"/>
      <c r="B324" s="139" t="s">
        <v>748</v>
      </c>
      <c r="C324" s="41" t="s">
        <v>894</v>
      </c>
      <c r="D324" s="182"/>
      <c r="E324" s="182"/>
      <c r="F324" s="182"/>
      <c r="G324" s="182"/>
      <c r="H324" s="182"/>
      <c r="I324" s="80" t="s">
        <v>123</v>
      </c>
      <c r="J324" s="111"/>
    </row>
    <row r="325" spans="1:10" s="20" customFormat="1" ht="51" customHeight="1" outlineLevel="2">
      <c r="A325" s="166"/>
      <c r="B325" s="139" t="s">
        <v>749</v>
      </c>
      <c r="C325" s="41" t="s">
        <v>895</v>
      </c>
      <c r="D325" s="182"/>
      <c r="E325" s="182"/>
      <c r="F325" s="182"/>
      <c r="G325" s="182"/>
      <c r="H325" s="182"/>
      <c r="I325" s="80" t="s">
        <v>124</v>
      </c>
      <c r="J325" s="111"/>
    </row>
    <row r="326" spans="1:10" s="20" customFormat="1" ht="51" outlineLevel="2">
      <c r="A326" s="166"/>
      <c r="B326" s="139" t="s">
        <v>749</v>
      </c>
      <c r="C326" s="41" t="s">
        <v>545</v>
      </c>
      <c r="D326" s="182"/>
      <c r="E326" s="182"/>
      <c r="F326" s="182"/>
      <c r="G326" s="182"/>
      <c r="H326" s="182"/>
      <c r="I326" s="80" t="s">
        <v>125</v>
      </c>
      <c r="J326" s="111"/>
    </row>
    <row r="327" spans="1:10" s="20" customFormat="1" ht="51" outlineLevel="2">
      <c r="A327" s="166"/>
      <c r="B327" s="139" t="s">
        <v>747</v>
      </c>
      <c r="C327" s="41" t="s">
        <v>301</v>
      </c>
      <c r="D327" s="182"/>
      <c r="E327" s="182"/>
      <c r="F327" s="182"/>
      <c r="G327" s="182"/>
      <c r="H327" s="182"/>
      <c r="I327" s="80" t="s">
        <v>126</v>
      </c>
      <c r="J327" s="111"/>
    </row>
    <row r="328" spans="1:10" s="20" customFormat="1" ht="69.75" outlineLevel="2">
      <c r="A328" s="166"/>
      <c r="B328" s="40" t="s">
        <v>1260</v>
      </c>
      <c r="C328" s="41" t="s">
        <v>1362</v>
      </c>
      <c r="D328" s="182"/>
      <c r="E328" s="182"/>
      <c r="F328" s="182"/>
      <c r="G328" s="182"/>
      <c r="H328" s="182"/>
      <c r="I328" s="80" t="s">
        <v>127</v>
      </c>
      <c r="J328" s="111"/>
    </row>
    <row r="329" spans="1:10" s="20" customFormat="1" ht="63.75" customHeight="1" outlineLevel="2">
      <c r="A329" s="166"/>
      <c r="B329" s="139" t="s">
        <v>747</v>
      </c>
      <c r="C329" s="41" t="s">
        <v>546</v>
      </c>
      <c r="D329" s="182"/>
      <c r="E329" s="182"/>
      <c r="F329" s="182"/>
      <c r="G329" s="182"/>
      <c r="H329" s="182"/>
      <c r="I329" s="80" t="s">
        <v>128</v>
      </c>
      <c r="J329" s="111"/>
    </row>
    <row r="330" spans="1:10" s="20" customFormat="1" ht="63.75" outlineLevel="2">
      <c r="A330" s="166"/>
      <c r="B330" s="139" t="s">
        <v>750</v>
      </c>
      <c r="C330" s="41" t="s">
        <v>302</v>
      </c>
      <c r="D330" s="182"/>
      <c r="E330" s="182"/>
      <c r="F330" s="182"/>
      <c r="G330" s="182"/>
      <c r="H330" s="182"/>
      <c r="I330" s="80" t="s">
        <v>129</v>
      </c>
      <c r="J330" s="111"/>
    </row>
    <row r="331" spans="1:10" s="20" customFormat="1" ht="51" outlineLevel="2">
      <c r="A331" s="166"/>
      <c r="B331" s="139" t="s">
        <v>749</v>
      </c>
      <c r="C331" s="42" t="s">
        <v>454</v>
      </c>
      <c r="D331" s="182"/>
      <c r="E331" s="182"/>
      <c r="F331" s="182"/>
      <c r="G331" s="182"/>
      <c r="H331" s="182"/>
      <c r="I331" s="80" t="s">
        <v>130</v>
      </c>
      <c r="J331" s="111"/>
    </row>
    <row r="332" spans="1:10" s="20" customFormat="1" ht="51" outlineLevel="2">
      <c r="A332" s="166"/>
      <c r="B332" s="139" t="s">
        <v>747</v>
      </c>
      <c r="C332" s="41" t="s">
        <v>321</v>
      </c>
      <c r="D332" s="182"/>
      <c r="E332" s="182"/>
      <c r="F332" s="182"/>
      <c r="G332" s="182"/>
      <c r="H332" s="182"/>
      <c r="I332" s="80" t="s">
        <v>131</v>
      </c>
      <c r="J332" s="111"/>
    </row>
    <row r="333" spans="1:10" s="20" customFormat="1" ht="51" outlineLevel="2">
      <c r="A333" s="166"/>
      <c r="B333" s="139" t="s">
        <v>750</v>
      </c>
      <c r="C333" s="41" t="s">
        <v>547</v>
      </c>
      <c r="D333" s="182"/>
      <c r="E333" s="182"/>
      <c r="F333" s="182"/>
      <c r="G333" s="182"/>
      <c r="H333" s="182"/>
      <c r="I333" s="80" t="s">
        <v>132</v>
      </c>
      <c r="J333" s="111"/>
    </row>
    <row r="334" spans="1:10" s="20" customFormat="1" ht="51" outlineLevel="2">
      <c r="A334" s="166"/>
      <c r="B334" s="139" t="s">
        <v>749</v>
      </c>
      <c r="C334" s="41" t="s">
        <v>303</v>
      </c>
      <c r="D334" s="182"/>
      <c r="E334" s="182"/>
      <c r="F334" s="182"/>
      <c r="G334" s="182"/>
      <c r="H334" s="182"/>
      <c r="I334" s="80" t="s">
        <v>133</v>
      </c>
      <c r="J334" s="111"/>
    </row>
    <row r="335" spans="1:10" s="20" customFormat="1" ht="51.75" outlineLevel="2" thickBot="1">
      <c r="A335" s="166"/>
      <c r="B335" s="139" t="s">
        <v>1338</v>
      </c>
      <c r="C335" s="41" t="s">
        <v>1370</v>
      </c>
      <c r="D335" s="182"/>
      <c r="E335" s="182"/>
      <c r="F335" s="182"/>
      <c r="G335" s="182"/>
      <c r="H335" s="182"/>
      <c r="I335" s="80" t="s">
        <v>134</v>
      </c>
      <c r="J335" s="111"/>
    </row>
    <row r="336" spans="1:10" s="20" customFormat="1" ht="51.75" outlineLevel="1" thickBot="1">
      <c r="A336" s="166"/>
      <c r="B336" s="137" t="s">
        <v>1337</v>
      </c>
      <c r="C336" s="83" t="s">
        <v>1339</v>
      </c>
      <c r="D336" s="84">
        <f>COUNTIF(D337:H367,"R")</f>
        <v>0</v>
      </c>
      <c r="E336" s="84">
        <f>COUNTIF(D337:H367,"Y")</f>
        <v>0</v>
      </c>
      <c r="F336" s="84">
        <f>COUNTIF(D337:H367,"G")</f>
        <v>0</v>
      </c>
      <c r="G336" s="84">
        <f>COUNTIF(D337:H367,"U")</f>
        <v>0</v>
      </c>
      <c r="H336" s="84">
        <f>COUNTIF(D337:H367,"NA")</f>
        <v>0</v>
      </c>
      <c r="I336" s="68" t="s">
        <v>883</v>
      </c>
      <c r="J336" s="111"/>
    </row>
    <row r="337" spans="1:10" s="20" customFormat="1" ht="51" outlineLevel="2">
      <c r="A337" s="166"/>
      <c r="B337" s="139" t="s">
        <v>409</v>
      </c>
      <c r="C337" s="41" t="s">
        <v>896</v>
      </c>
      <c r="D337" s="170"/>
      <c r="E337" s="170"/>
      <c r="F337" s="170"/>
      <c r="G337" s="170"/>
      <c r="H337" s="170"/>
      <c r="I337" s="80" t="s">
        <v>648</v>
      </c>
      <c r="J337" s="111"/>
    </row>
    <row r="338" spans="1:10" s="21" customFormat="1" ht="51" outlineLevel="2">
      <c r="A338" s="166"/>
      <c r="B338" s="139" t="s">
        <v>322</v>
      </c>
      <c r="C338" s="42" t="s">
        <v>1340</v>
      </c>
      <c r="D338" s="170"/>
      <c r="E338" s="170"/>
      <c r="F338" s="170"/>
      <c r="G338" s="170"/>
      <c r="H338" s="170"/>
      <c r="I338" s="80" t="s">
        <v>824</v>
      </c>
      <c r="J338" s="111"/>
    </row>
    <row r="339" spans="1:10" s="21" customFormat="1" ht="76.5" outlineLevel="3">
      <c r="A339" s="166"/>
      <c r="B339" s="139" t="s">
        <v>586</v>
      </c>
      <c r="C339" s="49" t="s">
        <v>430</v>
      </c>
      <c r="D339" s="170"/>
      <c r="E339" s="170"/>
      <c r="F339" s="170"/>
      <c r="G339" s="170"/>
      <c r="H339" s="170"/>
      <c r="I339" s="80" t="s">
        <v>1151</v>
      </c>
      <c r="J339" s="111"/>
    </row>
    <row r="340" spans="1:10" s="21" customFormat="1" ht="51" outlineLevel="3">
      <c r="A340" s="166"/>
      <c r="B340" s="139" t="s">
        <v>586</v>
      </c>
      <c r="C340" s="49" t="s">
        <v>431</v>
      </c>
      <c r="D340" s="170"/>
      <c r="E340" s="170"/>
      <c r="F340" s="170"/>
      <c r="G340" s="170"/>
      <c r="H340" s="170"/>
      <c r="I340" s="80" t="s">
        <v>1152</v>
      </c>
      <c r="J340" s="111"/>
    </row>
    <row r="341" spans="1:10" s="21" customFormat="1" ht="38.25" outlineLevel="3">
      <c r="A341" s="166"/>
      <c r="B341" s="139" t="s">
        <v>586</v>
      </c>
      <c r="C341" s="49" t="s">
        <v>432</v>
      </c>
      <c r="D341" s="170"/>
      <c r="E341" s="170"/>
      <c r="F341" s="170"/>
      <c r="G341" s="170"/>
      <c r="H341" s="170"/>
      <c r="I341" s="80" t="s">
        <v>1153</v>
      </c>
      <c r="J341" s="111"/>
    </row>
    <row r="342" spans="1:10" s="21" customFormat="1" ht="51" outlineLevel="3">
      <c r="A342" s="166"/>
      <c r="B342" s="139" t="s">
        <v>855</v>
      </c>
      <c r="C342" s="49" t="s">
        <v>455</v>
      </c>
      <c r="D342" s="170"/>
      <c r="E342" s="170"/>
      <c r="F342" s="170"/>
      <c r="G342" s="170"/>
      <c r="H342" s="170"/>
      <c r="I342" s="80" t="s">
        <v>1154</v>
      </c>
      <c r="J342" s="111"/>
    </row>
    <row r="343" spans="1:10" s="21" customFormat="1" ht="63.75" outlineLevel="3">
      <c r="A343" s="166"/>
      <c r="B343" s="139" t="s">
        <v>855</v>
      </c>
      <c r="C343" s="49" t="s">
        <v>433</v>
      </c>
      <c r="D343" s="170"/>
      <c r="E343" s="170"/>
      <c r="F343" s="170"/>
      <c r="G343" s="170"/>
      <c r="H343" s="170"/>
      <c r="I343" s="80" t="s">
        <v>1155</v>
      </c>
      <c r="J343" s="111"/>
    </row>
    <row r="344" spans="1:10" s="21" customFormat="1" ht="38.25" outlineLevel="3">
      <c r="A344" s="166"/>
      <c r="B344" s="139" t="s">
        <v>855</v>
      </c>
      <c r="C344" s="49" t="s">
        <v>434</v>
      </c>
      <c r="D344" s="170"/>
      <c r="E344" s="170"/>
      <c r="F344" s="170"/>
      <c r="G344" s="170"/>
      <c r="H344" s="170"/>
      <c r="I344" s="80" t="s">
        <v>1156</v>
      </c>
      <c r="J344" s="111"/>
    </row>
    <row r="345" spans="1:10" s="21" customFormat="1" ht="76.5" outlineLevel="3">
      <c r="A345" s="166"/>
      <c r="B345" s="139" t="s">
        <v>355</v>
      </c>
      <c r="C345" s="49" t="s">
        <v>257</v>
      </c>
      <c r="D345" s="170"/>
      <c r="E345" s="170"/>
      <c r="F345" s="170"/>
      <c r="G345" s="170"/>
      <c r="H345" s="170"/>
      <c r="I345" s="80" t="s">
        <v>1157</v>
      </c>
      <c r="J345" s="111"/>
    </row>
    <row r="346" spans="1:10" s="21" customFormat="1" ht="63.75" outlineLevel="3">
      <c r="A346" s="166"/>
      <c r="B346" s="139" t="s">
        <v>855</v>
      </c>
      <c r="C346" s="49" t="s">
        <v>435</v>
      </c>
      <c r="D346" s="170"/>
      <c r="E346" s="170"/>
      <c r="F346" s="170"/>
      <c r="G346" s="170"/>
      <c r="H346" s="170"/>
      <c r="I346" s="80" t="s">
        <v>1158</v>
      </c>
      <c r="J346" s="111"/>
    </row>
    <row r="347" spans="1:10" s="21" customFormat="1" ht="51" outlineLevel="2">
      <c r="A347" s="166"/>
      <c r="B347" s="139" t="s">
        <v>355</v>
      </c>
      <c r="C347" s="41" t="s">
        <v>1159</v>
      </c>
      <c r="D347" s="170"/>
      <c r="E347" s="170"/>
      <c r="F347" s="170"/>
      <c r="G347" s="170"/>
      <c r="H347" s="170"/>
      <c r="I347" s="80" t="s">
        <v>825</v>
      </c>
      <c r="J347" s="111"/>
    </row>
    <row r="348" spans="1:10" s="21" customFormat="1" ht="51" outlineLevel="2">
      <c r="A348" s="166"/>
      <c r="B348" s="139" t="s">
        <v>1341</v>
      </c>
      <c r="C348" s="42" t="s">
        <v>1352</v>
      </c>
      <c r="D348" s="170"/>
      <c r="E348" s="170"/>
      <c r="F348" s="170"/>
      <c r="G348" s="170"/>
      <c r="H348" s="170"/>
      <c r="I348" s="80" t="s">
        <v>826</v>
      </c>
      <c r="J348" s="111"/>
    </row>
    <row r="349" spans="1:10" s="21" customFormat="1" ht="51" outlineLevel="3">
      <c r="A349" s="166"/>
      <c r="B349" s="139" t="s">
        <v>849</v>
      </c>
      <c r="C349" s="49" t="s">
        <v>1073</v>
      </c>
      <c r="D349" s="170"/>
      <c r="E349" s="170"/>
      <c r="F349" s="170"/>
      <c r="G349" s="170"/>
      <c r="H349" s="170"/>
      <c r="I349" s="80" t="s">
        <v>1160</v>
      </c>
      <c r="J349" s="111"/>
    </row>
    <row r="350" spans="1:10" s="21" customFormat="1" ht="38.25" outlineLevel="3">
      <c r="A350" s="166"/>
      <c r="B350" s="139" t="s">
        <v>1290</v>
      </c>
      <c r="C350" s="49" t="s">
        <v>1074</v>
      </c>
      <c r="D350" s="170"/>
      <c r="E350" s="170"/>
      <c r="F350" s="170"/>
      <c r="G350" s="170"/>
      <c r="H350" s="170"/>
      <c r="I350" s="80" t="s">
        <v>1161</v>
      </c>
      <c r="J350" s="111"/>
    </row>
    <row r="351" spans="1:10" s="21" customFormat="1" ht="38.25" outlineLevel="3">
      <c r="A351" s="166"/>
      <c r="B351" s="139" t="s">
        <v>742</v>
      </c>
      <c r="C351" s="49" t="s">
        <v>540</v>
      </c>
      <c r="D351" s="170"/>
      <c r="E351" s="170"/>
      <c r="F351" s="170"/>
      <c r="G351" s="170"/>
      <c r="H351" s="170"/>
      <c r="I351" s="80" t="s">
        <v>1162</v>
      </c>
      <c r="J351" s="111"/>
    </row>
    <row r="352" spans="1:10" s="21" customFormat="1" ht="51" outlineLevel="3">
      <c r="A352" s="166"/>
      <c r="B352" s="139" t="s">
        <v>586</v>
      </c>
      <c r="C352" s="49" t="s">
        <v>0</v>
      </c>
      <c r="D352" s="170"/>
      <c r="E352" s="170"/>
      <c r="F352" s="170"/>
      <c r="G352" s="170"/>
      <c r="H352" s="170"/>
      <c r="I352" s="80" t="s">
        <v>1163</v>
      </c>
      <c r="J352" s="111"/>
    </row>
    <row r="353" spans="1:10" s="21" customFormat="1" ht="38.25" outlineLevel="3">
      <c r="A353" s="166"/>
      <c r="B353" s="139" t="s">
        <v>586</v>
      </c>
      <c r="C353" s="49" t="s">
        <v>1</v>
      </c>
      <c r="D353" s="170"/>
      <c r="E353" s="170"/>
      <c r="F353" s="170"/>
      <c r="G353" s="170"/>
      <c r="H353" s="170"/>
      <c r="I353" s="80" t="s">
        <v>1164</v>
      </c>
      <c r="J353" s="111"/>
    </row>
    <row r="354" spans="1:10" s="21" customFormat="1" ht="76.5" outlineLevel="2">
      <c r="A354" s="166"/>
      <c r="B354" s="139" t="s">
        <v>586</v>
      </c>
      <c r="C354" s="41" t="s">
        <v>1165</v>
      </c>
      <c r="D354" s="170"/>
      <c r="E354" s="170"/>
      <c r="F354" s="170"/>
      <c r="G354" s="170"/>
      <c r="H354" s="170"/>
      <c r="I354" s="80" t="s">
        <v>812</v>
      </c>
      <c r="J354" s="111"/>
    </row>
    <row r="355" spans="1:10" s="21" customFormat="1" ht="25.5" outlineLevel="2">
      <c r="A355" s="166"/>
      <c r="B355" s="139" t="s">
        <v>586</v>
      </c>
      <c r="C355" s="42" t="s">
        <v>202</v>
      </c>
      <c r="D355" s="170"/>
      <c r="E355" s="170"/>
      <c r="F355" s="170"/>
      <c r="G355" s="170"/>
      <c r="H355" s="170"/>
      <c r="I355" s="80" t="s">
        <v>605</v>
      </c>
      <c r="J355" s="111"/>
    </row>
    <row r="356" spans="1:10" s="21" customFormat="1" ht="51" outlineLevel="3">
      <c r="A356" s="166"/>
      <c r="B356" s="139" t="s">
        <v>586</v>
      </c>
      <c r="C356" s="129" t="s">
        <v>2</v>
      </c>
      <c r="D356" s="170"/>
      <c r="E356" s="170"/>
      <c r="F356" s="170"/>
      <c r="G356" s="170"/>
      <c r="H356" s="170"/>
      <c r="I356" s="80" t="s">
        <v>1166</v>
      </c>
      <c r="J356" s="111"/>
    </row>
    <row r="357" spans="1:10" s="21" customFormat="1" ht="51" outlineLevel="3">
      <c r="A357" s="166"/>
      <c r="B357" s="139" t="s">
        <v>586</v>
      </c>
      <c r="C357" s="129" t="s">
        <v>5</v>
      </c>
      <c r="D357" s="170"/>
      <c r="E357" s="170"/>
      <c r="F357" s="170"/>
      <c r="G357" s="170"/>
      <c r="H357" s="170"/>
      <c r="I357" s="80" t="s">
        <v>1167</v>
      </c>
      <c r="J357" s="111"/>
    </row>
    <row r="358" spans="1:10" s="21" customFormat="1" ht="38.25" outlineLevel="3">
      <c r="A358" s="166"/>
      <c r="B358" s="139" t="s">
        <v>586</v>
      </c>
      <c r="C358" s="129" t="s">
        <v>6</v>
      </c>
      <c r="D358" s="170"/>
      <c r="E358" s="170"/>
      <c r="F358" s="170"/>
      <c r="G358" s="170"/>
      <c r="H358" s="170"/>
      <c r="I358" s="80" t="s">
        <v>1168</v>
      </c>
      <c r="J358" s="111"/>
    </row>
    <row r="359" spans="1:10" s="21" customFormat="1" ht="38.25" outlineLevel="3">
      <c r="A359" s="166"/>
      <c r="B359" s="139" t="s">
        <v>586</v>
      </c>
      <c r="C359" s="129" t="s">
        <v>258</v>
      </c>
      <c r="D359" s="170"/>
      <c r="E359" s="170"/>
      <c r="F359" s="170"/>
      <c r="G359" s="170"/>
      <c r="H359" s="170"/>
      <c r="I359" s="80" t="s">
        <v>1169</v>
      </c>
      <c r="J359" s="111"/>
    </row>
    <row r="360" spans="1:10" s="21" customFormat="1" ht="51" outlineLevel="3">
      <c r="A360" s="166"/>
      <c r="B360" s="139" t="s">
        <v>586</v>
      </c>
      <c r="C360" s="129" t="s">
        <v>3</v>
      </c>
      <c r="D360" s="170"/>
      <c r="E360" s="170"/>
      <c r="F360" s="170"/>
      <c r="G360" s="170"/>
      <c r="H360" s="170"/>
      <c r="I360" s="80" t="s">
        <v>1170</v>
      </c>
      <c r="J360" s="111"/>
    </row>
    <row r="361" spans="1:10" s="21" customFormat="1" ht="38.25" outlineLevel="3">
      <c r="A361" s="166"/>
      <c r="B361" s="139" t="s">
        <v>586</v>
      </c>
      <c r="C361" s="129" t="s">
        <v>4</v>
      </c>
      <c r="D361" s="170"/>
      <c r="E361" s="170"/>
      <c r="F361" s="170"/>
      <c r="G361" s="170"/>
      <c r="H361" s="170"/>
      <c r="I361" s="80" t="s">
        <v>1171</v>
      </c>
      <c r="J361" s="111"/>
    </row>
    <row r="362" spans="1:10" s="21" customFormat="1" ht="38.25" outlineLevel="3">
      <c r="A362" s="166"/>
      <c r="B362" s="139" t="s">
        <v>586</v>
      </c>
      <c r="C362" s="129" t="s">
        <v>8</v>
      </c>
      <c r="D362" s="170"/>
      <c r="E362" s="170"/>
      <c r="F362" s="170"/>
      <c r="G362" s="170"/>
      <c r="H362" s="170"/>
      <c r="I362" s="80" t="s">
        <v>1172</v>
      </c>
      <c r="J362" s="111"/>
    </row>
    <row r="363" spans="1:10" s="21" customFormat="1" ht="38.25" outlineLevel="3">
      <c r="A363" s="166"/>
      <c r="B363" s="139" t="s">
        <v>586</v>
      </c>
      <c r="C363" s="129" t="s">
        <v>7</v>
      </c>
      <c r="D363" s="170"/>
      <c r="E363" s="170"/>
      <c r="F363" s="170"/>
      <c r="G363" s="170"/>
      <c r="H363" s="170"/>
      <c r="I363" s="80" t="s">
        <v>1173</v>
      </c>
      <c r="J363" s="111"/>
    </row>
    <row r="364" spans="1:10" s="21" customFormat="1" ht="38.25" outlineLevel="3">
      <c r="A364" s="166"/>
      <c r="B364" s="139" t="s">
        <v>586</v>
      </c>
      <c r="C364" s="129" t="s">
        <v>9</v>
      </c>
      <c r="D364" s="170"/>
      <c r="E364" s="170"/>
      <c r="F364" s="170"/>
      <c r="G364" s="170"/>
      <c r="H364" s="170"/>
      <c r="I364" s="80" t="s">
        <v>1174</v>
      </c>
      <c r="J364" s="111"/>
    </row>
    <row r="365" spans="1:10" s="21" customFormat="1" ht="51" outlineLevel="2">
      <c r="A365" s="166"/>
      <c r="B365" s="139" t="s">
        <v>586</v>
      </c>
      <c r="C365" s="41" t="s">
        <v>1175</v>
      </c>
      <c r="D365" s="173"/>
      <c r="E365" s="173"/>
      <c r="F365" s="173"/>
      <c r="G365" s="173"/>
      <c r="H365" s="173"/>
      <c r="I365" s="52" t="s">
        <v>992</v>
      </c>
      <c r="J365" s="111"/>
    </row>
    <row r="366" spans="1:10" s="21" customFormat="1" ht="63.75" outlineLevel="2">
      <c r="A366" s="166"/>
      <c r="B366" s="139" t="s">
        <v>586</v>
      </c>
      <c r="C366" s="41" t="s">
        <v>1176</v>
      </c>
      <c r="D366" s="170"/>
      <c r="E366" s="170"/>
      <c r="F366" s="170"/>
      <c r="G366" s="170"/>
      <c r="H366" s="170"/>
      <c r="I366" s="80" t="s">
        <v>993</v>
      </c>
      <c r="J366" s="111"/>
    </row>
    <row r="367" spans="1:10" s="21" customFormat="1" ht="63" customHeight="1" outlineLevel="2" thickBot="1">
      <c r="A367" s="166"/>
      <c r="B367" s="139" t="s">
        <v>586</v>
      </c>
      <c r="C367" s="41" t="s">
        <v>1177</v>
      </c>
      <c r="D367" s="174"/>
      <c r="E367" s="174"/>
      <c r="F367" s="174"/>
      <c r="G367" s="174"/>
      <c r="H367" s="174"/>
      <c r="I367" s="80" t="s">
        <v>994</v>
      </c>
      <c r="J367" s="111"/>
    </row>
    <row r="368" spans="1:10" s="21" customFormat="1" ht="51.75" outlineLevel="1" thickBot="1">
      <c r="A368" s="166"/>
      <c r="B368" s="139" t="s">
        <v>326</v>
      </c>
      <c r="C368" s="103" t="s">
        <v>323</v>
      </c>
      <c r="D368" s="84">
        <f>COUNTIF(D369:H398,"R")</f>
        <v>0</v>
      </c>
      <c r="E368" s="84">
        <f>COUNTIF(D369:H398,"Y")</f>
        <v>0</v>
      </c>
      <c r="F368" s="86">
        <f>COUNTIF(D369:H398,"G")</f>
        <v>0</v>
      </c>
      <c r="G368" s="86">
        <f>COUNTIF(D369:H398,"U")</f>
        <v>0</v>
      </c>
      <c r="H368" s="86">
        <f>COUNTIF(D369:H398,"NA")</f>
        <v>0</v>
      </c>
      <c r="I368" s="82" t="s">
        <v>885</v>
      </c>
      <c r="J368" s="111"/>
    </row>
    <row r="369" spans="1:10" s="21" customFormat="1" ht="51" outlineLevel="2">
      <c r="A369" s="166"/>
      <c r="B369" s="139" t="s">
        <v>324</v>
      </c>
      <c r="C369" s="41" t="s">
        <v>507</v>
      </c>
      <c r="D369" s="170"/>
      <c r="E369" s="170"/>
      <c r="F369" s="170"/>
      <c r="G369" s="170"/>
      <c r="H369" s="170"/>
      <c r="I369" s="82" t="s">
        <v>135</v>
      </c>
      <c r="J369" s="111"/>
    </row>
    <row r="370" spans="1:10" s="21" customFormat="1" ht="51" outlineLevel="3">
      <c r="A370" s="166"/>
      <c r="B370" s="139" t="s">
        <v>586</v>
      </c>
      <c r="C370" s="50" t="s">
        <v>456</v>
      </c>
      <c r="D370" s="170"/>
      <c r="E370" s="170"/>
      <c r="F370" s="170"/>
      <c r="G370" s="170"/>
      <c r="H370" s="170"/>
      <c r="I370" s="82" t="s">
        <v>270</v>
      </c>
      <c r="J370" s="111"/>
    </row>
    <row r="371" spans="1:10" s="21" customFormat="1" ht="38.25" outlineLevel="3">
      <c r="A371" s="166"/>
      <c r="B371" s="139" t="s">
        <v>586</v>
      </c>
      <c r="C371" s="50" t="s">
        <v>752</v>
      </c>
      <c r="D371" s="170"/>
      <c r="E371" s="170"/>
      <c r="F371" s="170"/>
      <c r="G371" s="170"/>
      <c r="H371" s="170"/>
      <c r="I371" s="82" t="s">
        <v>271</v>
      </c>
      <c r="J371" s="111"/>
    </row>
    <row r="372" spans="1:10" s="21" customFormat="1" ht="89.25" outlineLevel="3">
      <c r="A372" s="166"/>
      <c r="B372" s="139" t="s">
        <v>742</v>
      </c>
      <c r="C372" s="50" t="s">
        <v>457</v>
      </c>
      <c r="D372" s="170"/>
      <c r="E372" s="170"/>
      <c r="F372" s="170"/>
      <c r="G372" s="170"/>
      <c r="H372" s="170"/>
      <c r="I372" s="82" t="s">
        <v>272</v>
      </c>
      <c r="J372" s="111"/>
    </row>
    <row r="373" spans="1:10" s="21" customFormat="1" ht="63.75" customHeight="1" outlineLevel="3">
      <c r="A373" s="166"/>
      <c r="B373" s="139" t="s">
        <v>586</v>
      </c>
      <c r="C373" s="50" t="s">
        <v>11</v>
      </c>
      <c r="D373" s="170"/>
      <c r="E373" s="170"/>
      <c r="F373" s="170"/>
      <c r="G373" s="170"/>
      <c r="H373" s="170"/>
      <c r="I373" s="82" t="s">
        <v>273</v>
      </c>
      <c r="J373" s="111"/>
    </row>
    <row r="374" spans="1:10" s="21" customFormat="1" ht="38.25" outlineLevel="2">
      <c r="A374" s="166"/>
      <c r="B374" s="139" t="s">
        <v>586</v>
      </c>
      <c r="C374" s="41" t="s">
        <v>10</v>
      </c>
      <c r="D374" s="170"/>
      <c r="E374" s="170"/>
      <c r="F374" s="170"/>
      <c r="G374" s="170"/>
      <c r="H374" s="170"/>
      <c r="I374" s="80" t="s">
        <v>136</v>
      </c>
      <c r="J374" s="111"/>
    </row>
    <row r="375" spans="1:10" s="21" customFormat="1" ht="38.25" outlineLevel="2">
      <c r="A375" s="166"/>
      <c r="B375" s="139" t="s">
        <v>586</v>
      </c>
      <c r="C375" s="41" t="s">
        <v>259</v>
      </c>
      <c r="D375" s="170"/>
      <c r="E375" s="170"/>
      <c r="F375" s="170"/>
      <c r="G375" s="170"/>
      <c r="H375" s="170"/>
      <c r="I375" s="80" t="s">
        <v>137</v>
      </c>
      <c r="J375" s="111"/>
    </row>
    <row r="376" spans="1:10" s="21" customFormat="1" ht="38.25" customHeight="1" outlineLevel="2">
      <c r="A376" s="166"/>
      <c r="B376" s="139" t="s">
        <v>586</v>
      </c>
      <c r="C376" s="41" t="s">
        <v>508</v>
      </c>
      <c r="D376" s="170"/>
      <c r="E376" s="170"/>
      <c r="F376" s="170"/>
      <c r="G376" s="170"/>
      <c r="H376" s="170"/>
      <c r="I376" s="80" t="s">
        <v>138</v>
      </c>
      <c r="J376" s="111"/>
    </row>
    <row r="377" spans="1:10" s="21" customFormat="1" ht="38.25" outlineLevel="2">
      <c r="A377" s="166"/>
      <c r="B377" s="139" t="s">
        <v>586</v>
      </c>
      <c r="C377" s="41" t="s">
        <v>509</v>
      </c>
      <c r="D377" s="170"/>
      <c r="E377" s="170"/>
      <c r="F377" s="170"/>
      <c r="G377" s="170"/>
      <c r="H377" s="170"/>
      <c r="I377" s="80" t="s">
        <v>139</v>
      </c>
      <c r="J377" s="111"/>
    </row>
    <row r="378" spans="1:10" s="21" customFormat="1" ht="38.25" outlineLevel="2">
      <c r="A378" s="166"/>
      <c r="B378" s="139" t="s">
        <v>586</v>
      </c>
      <c r="C378" s="41" t="s">
        <v>1178</v>
      </c>
      <c r="D378" s="170"/>
      <c r="E378" s="170"/>
      <c r="F378" s="170"/>
      <c r="G378" s="170"/>
      <c r="H378" s="170"/>
      <c r="I378" s="80" t="s">
        <v>140</v>
      </c>
      <c r="J378" s="111"/>
    </row>
    <row r="379" spans="1:10" s="21" customFormat="1" ht="63.75" outlineLevel="2">
      <c r="A379" s="166"/>
      <c r="B379" s="139" t="s">
        <v>355</v>
      </c>
      <c r="C379" s="42" t="s">
        <v>1179</v>
      </c>
      <c r="D379" s="170"/>
      <c r="E379" s="170"/>
      <c r="F379" s="170"/>
      <c r="G379" s="170"/>
      <c r="H379" s="170"/>
      <c r="I379" s="80" t="s">
        <v>141</v>
      </c>
      <c r="J379" s="111"/>
    </row>
    <row r="380" spans="1:10" s="21" customFormat="1" ht="63.75" outlineLevel="2">
      <c r="A380" s="166"/>
      <c r="B380" s="139" t="s">
        <v>355</v>
      </c>
      <c r="C380" s="41" t="s">
        <v>1180</v>
      </c>
      <c r="D380" s="170"/>
      <c r="E380" s="170"/>
      <c r="F380" s="170"/>
      <c r="G380" s="170"/>
      <c r="H380" s="170"/>
      <c r="I380" s="80" t="s">
        <v>142</v>
      </c>
      <c r="J380" s="111"/>
    </row>
    <row r="381" spans="1:10" s="21" customFormat="1" ht="63.75" outlineLevel="2">
      <c r="A381" s="166"/>
      <c r="B381" s="139" t="s">
        <v>355</v>
      </c>
      <c r="C381" s="42" t="s">
        <v>174</v>
      </c>
      <c r="D381" s="170"/>
      <c r="E381" s="170"/>
      <c r="F381" s="170"/>
      <c r="G381" s="170"/>
      <c r="H381" s="170"/>
      <c r="I381" s="80" t="s">
        <v>143</v>
      </c>
      <c r="J381" s="111"/>
    </row>
    <row r="382" spans="1:10" s="23" customFormat="1" ht="38.25" outlineLevel="3">
      <c r="A382" s="166"/>
      <c r="B382" s="139" t="s">
        <v>355</v>
      </c>
      <c r="C382" s="129" t="s">
        <v>753</v>
      </c>
      <c r="D382" s="170"/>
      <c r="E382" s="170"/>
      <c r="F382" s="170"/>
      <c r="G382" s="170"/>
      <c r="H382" s="170"/>
      <c r="I382" s="80" t="s">
        <v>175</v>
      </c>
      <c r="J382" s="111"/>
    </row>
    <row r="383" spans="1:10" s="23" customFormat="1" ht="51" outlineLevel="3">
      <c r="A383" s="166"/>
      <c r="B383" s="139" t="s">
        <v>355</v>
      </c>
      <c r="C383" s="129" t="s">
        <v>510</v>
      </c>
      <c r="D383" s="170"/>
      <c r="E383" s="170"/>
      <c r="F383" s="170"/>
      <c r="G383" s="170"/>
      <c r="H383" s="170"/>
      <c r="I383" s="80" t="s">
        <v>176</v>
      </c>
      <c r="J383" s="111"/>
    </row>
    <row r="384" spans="1:10" s="21" customFormat="1" ht="38.25" outlineLevel="3">
      <c r="A384" s="166"/>
      <c r="B384" s="139" t="s">
        <v>355</v>
      </c>
      <c r="C384" s="129" t="s">
        <v>325</v>
      </c>
      <c r="D384" s="170"/>
      <c r="E384" s="170"/>
      <c r="F384" s="170"/>
      <c r="G384" s="170"/>
      <c r="H384" s="170"/>
      <c r="I384" s="80" t="s">
        <v>177</v>
      </c>
      <c r="J384" s="111"/>
    </row>
    <row r="385" spans="1:10" s="21" customFormat="1" ht="38.25" outlineLevel="3">
      <c r="A385" s="166"/>
      <c r="B385" s="139" t="s">
        <v>355</v>
      </c>
      <c r="C385" s="129" t="s">
        <v>511</v>
      </c>
      <c r="D385" s="170"/>
      <c r="E385" s="170"/>
      <c r="F385" s="170"/>
      <c r="G385" s="170"/>
      <c r="H385" s="170"/>
      <c r="I385" s="80" t="s">
        <v>178</v>
      </c>
      <c r="J385" s="111"/>
    </row>
    <row r="386" spans="1:10" s="23" customFormat="1" ht="38.25" outlineLevel="3">
      <c r="A386" s="166"/>
      <c r="B386" s="139" t="s">
        <v>355</v>
      </c>
      <c r="C386" s="129" t="s">
        <v>512</v>
      </c>
      <c r="D386" s="170"/>
      <c r="E386" s="170"/>
      <c r="F386" s="170"/>
      <c r="G386" s="170"/>
      <c r="H386" s="170"/>
      <c r="I386" s="80" t="s">
        <v>179</v>
      </c>
      <c r="J386" s="111"/>
    </row>
    <row r="387" spans="1:10" ht="76.5" outlineLevel="2">
      <c r="A387" s="166"/>
      <c r="B387" s="139" t="s">
        <v>856</v>
      </c>
      <c r="C387" s="42" t="s">
        <v>180</v>
      </c>
      <c r="D387" s="170"/>
      <c r="E387" s="170"/>
      <c r="F387" s="170"/>
      <c r="G387" s="170"/>
      <c r="H387" s="170"/>
      <c r="I387" s="80" t="s">
        <v>144</v>
      </c>
      <c r="J387" s="111"/>
    </row>
    <row r="388" spans="1:10" s="10" customFormat="1" ht="51" outlineLevel="2">
      <c r="A388" s="166"/>
      <c r="B388" s="139" t="s">
        <v>586</v>
      </c>
      <c r="C388" s="41" t="s">
        <v>181</v>
      </c>
      <c r="D388" s="170"/>
      <c r="E388" s="170"/>
      <c r="F388" s="170"/>
      <c r="G388" s="170"/>
      <c r="H388" s="170"/>
      <c r="I388" s="80" t="s">
        <v>145</v>
      </c>
      <c r="J388" s="111"/>
    </row>
    <row r="389" spans="1:10" s="10" customFormat="1" ht="51" outlineLevel="2">
      <c r="A389" s="166"/>
      <c r="B389" s="139" t="s">
        <v>754</v>
      </c>
      <c r="C389" s="41" t="s">
        <v>182</v>
      </c>
      <c r="D389" s="170"/>
      <c r="E389" s="170"/>
      <c r="F389" s="170"/>
      <c r="G389" s="170"/>
      <c r="H389" s="170"/>
      <c r="I389" s="80" t="s">
        <v>146</v>
      </c>
      <c r="J389" s="111"/>
    </row>
    <row r="390" spans="1:10" s="10" customFormat="1" ht="38.25" outlineLevel="2">
      <c r="A390" s="166"/>
      <c r="B390" s="139" t="s">
        <v>355</v>
      </c>
      <c r="C390" s="41" t="s">
        <v>183</v>
      </c>
      <c r="D390" s="170"/>
      <c r="E390" s="170"/>
      <c r="F390" s="170"/>
      <c r="G390" s="170"/>
      <c r="H390" s="170"/>
      <c r="I390" s="80" t="s">
        <v>147</v>
      </c>
      <c r="J390" s="111"/>
    </row>
    <row r="391" spans="1:10" s="10" customFormat="1" ht="76.5" customHeight="1" outlineLevel="2">
      <c r="A391" s="166"/>
      <c r="B391" s="139" t="s">
        <v>586</v>
      </c>
      <c r="C391" s="41" t="s">
        <v>184</v>
      </c>
      <c r="D391" s="170"/>
      <c r="E391" s="170"/>
      <c r="F391" s="170"/>
      <c r="G391" s="170"/>
      <c r="H391" s="170"/>
      <c r="I391" s="80" t="s">
        <v>148</v>
      </c>
      <c r="J391" s="111"/>
    </row>
    <row r="392" spans="1:10" s="10" customFormat="1" ht="51" outlineLevel="2">
      <c r="A392" s="166"/>
      <c r="B392" s="139" t="s">
        <v>586</v>
      </c>
      <c r="C392" s="41" t="s">
        <v>185</v>
      </c>
      <c r="D392" s="170"/>
      <c r="E392" s="170"/>
      <c r="F392" s="170"/>
      <c r="G392" s="170"/>
      <c r="H392" s="170"/>
      <c r="I392" s="80" t="s">
        <v>149</v>
      </c>
      <c r="J392" s="111"/>
    </row>
    <row r="393" spans="1:10" s="10" customFormat="1" ht="51" outlineLevel="2">
      <c r="A393" s="166"/>
      <c r="B393" s="139" t="s">
        <v>586</v>
      </c>
      <c r="C393" s="42" t="s">
        <v>186</v>
      </c>
      <c r="D393" s="170"/>
      <c r="E393" s="170"/>
      <c r="F393" s="170"/>
      <c r="G393" s="170"/>
      <c r="H393" s="170"/>
      <c r="I393" s="80" t="s">
        <v>150</v>
      </c>
      <c r="J393" s="111"/>
    </row>
    <row r="394" spans="1:10" s="10" customFormat="1" ht="38.25" outlineLevel="2">
      <c r="A394" s="166"/>
      <c r="B394" s="139" t="s">
        <v>869</v>
      </c>
      <c r="C394" s="41" t="s">
        <v>187</v>
      </c>
      <c r="D394" s="170"/>
      <c r="E394" s="170"/>
      <c r="F394" s="170"/>
      <c r="G394" s="170"/>
      <c r="H394" s="170"/>
      <c r="I394" s="80" t="s">
        <v>151</v>
      </c>
      <c r="J394" s="111"/>
    </row>
    <row r="395" spans="1:10" s="10" customFormat="1" ht="38.25" outlineLevel="2">
      <c r="A395" s="166"/>
      <c r="B395" s="139" t="s">
        <v>869</v>
      </c>
      <c r="C395" s="41" t="s">
        <v>188</v>
      </c>
      <c r="D395" s="170"/>
      <c r="E395" s="170"/>
      <c r="F395" s="170"/>
      <c r="G395" s="170"/>
      <c r="H395" s="170"/>
      <c r="I395" s="80" t="s">
        <v>152</v>
      </c>
      <c r="J395" s="111"/>
    </row>
    <row r="396" spans="1:10" s="10" customFormat="1" ht="51" outlineLevel="2">
      <c r="A396" s="166"/>
      <c r="B396" s="139" t="s">
        <v>869</v>
      </c>
      <c r="C396" s="42" t="s">
        <v>189</v>
      </c>
      <c r="D396" s="170"/>
      <c r="E396" s="170"/>
      <c r="F396" s="170"/>
      <c r="G396" s="170"/>
      <c r="H396" s="170"/>
      <c r="I396" s="80" t="s">
        <v>153</v>
      </c>
      <c r="J396" s="111"/>
    </row>
    <row r="397" spans="1:10" s="10" customFormat="1" ht="38.25" outlineLevel="2">
      <c r="A397" s="166"/>
      <c r="B397" s="139" t="s">
        <v>869</v>
      </c>
      <c r="C397" s="41" t="s">
        <v>190</v>
      </c>
      <c r="D397" s="170"/>
      <c r="E397" s="170"/>
      <c r="F397" s="170"/>
      <c r="G397" s="170"/>
      <c r="H397" s="170"/>
      <c r="I397" s="80" t="s">
        <v>154</v>
      </c>
      <c r="J397" s="111"/>
    </row>
    <row r="398" spans="1:10" s="10" customFormat="1" ht="51" customHeight="1" outlineLevel="2" thickBot="1">
      <c r="A398" s="166"/>
      <c r="B398" s="139" t="s">
        <v>869</v>
      </c>
      <c r="C398" s="41" t="s">
        <v>191</v>
      </c>
      <c r="D398" s="174"/>
      <c r="E398" s="174"/>
      <c r="F398" s="174"/>
      <c r="G398" s="174"/>
      <c r="H398" s="174"/>
      <c r="I398" s="80" t="s">
        <v>155</v>
      </c>
      <c r="J398" s="111"/>
    </row>
    <row r="399" spans="1:10" s="10" customFormat="1" ht="51.75" outlineLevel="1" thickBot="1">
      <c r="A399" s="166"/>
      <c r="B399" s="137" t="s">
        <v>327</v>
      </c>
      <c r="C399" s="83" t="s">
        <v>962</v>
      </c>
      <c r="D399" s="84">
        <f>COUNTIF(D400:H408,"R")</f>
        <v>0</v>
      </c>
      <c r="E399" s="84">
        <f>COUNTIF(D400:H408,"Y")</f>
        <v>0</v>
      </c>
      <c r="F399" s="84">
        <f>COUNTIF(D400:H408,"G")</f>
        <v>0</v>
      </c>
      <c r="G399" s="84">
        <f>COUNTIF(D400:H408,"U")</f>
        <v>0</v>
      </c>
      <c r="H399" s="84">
        <f>COUNTIF(D400:H408,"NA")</f>
        <v>0</v>
      </c>
      <c r="I399" s="68" t="s">
        <v>813</v>
      </c>
      <c r="J399" s="111"/>
    </row>
    <row r="400" spans="1:10" s="10" customFormat="1" ht="38.25" outlineLevel="2">
      <c r="A400" s="166"/>
      <c r="B400" s="139" t="s">
        <v>458</v>
      </c>
      <c r="C400" s="41" t="s">
        <v>794</v>
      </c>
      <c r="D400" s="182"/>
      <c r="E400" s="182"/>
      <c r="F400" s="182"/>
      <c r="G400" s="182"/>
      <c r="H400" s="182"/>
      <c r="I400" s="80" t="s">
        <v>814</v>
      </c>
      <c r="J400" s="111"/>
    </row>
    <row r="401" spans="1:10" s="10" customFormat="1" ht="51" outlineLevel="2">
      <c r="A401" s="166"/>
      <c r="B401" s="139" t="s">
        <v>745</v>
      </c>
      <c r="C401" s="41" t="s">
        <v>1044</v>
      </c>
      <c r="D401" s="182"/>
      <c r="E401" s="182"/>
      <c r="F401" s="182"/>
      <c r="G401" s="182"/>
      <c r="H401" s="182"/>
      <c r="I401" s="80" t="s">
        <v>815</v>
      </c>
      <c r="J401" s="111"/>
    </row>
    <row r="402" spans="1:10" s="10" customFormat="1" ht="38.25" outlineLevel="2">
      <c r="A402" s="166"/>
      <c r="B402" s="139" t="s">
        <v>745</v>
      </c>
      <c r="C402" s="41" t="s">
        <v>1045</v>
      </c>
      <c r="D402" s="182"/>
      <c r="E402" s="182"/>
      <c r="F402" s="182"/>
      <c r="G402" s="182"/>
      <c r="H402" s="182"/>
      <c r="I402" s="80" t="s">
        <v>618</v>
      </c>
      <c r="J402" s="111"/>
    </row>
    <row r="403" spans="1:10" s="21" customFormat="1" ht="38.25" outlineLevel="2">
      <c r="A403" s="166"/>
      <c r="B403" s="139" t="s">
        <v>745</v>
      </c>
      <c r="C403" s="41" t="s">
        <v>192</v>
      </c>
      <c r="D403" s="170"/>
      <c r="E403" s="170"/>
      <c r="F403" s="170"/>
      <c r="G403" s="170"/>
      <c r="H403" s="170"/>
      <c r="I403" s="80" t="s">
        <v>619</v>
      </c>
      <c r="J403" s="111"/>
    </row>
    <row r="404" spans="1:10" s="21" customFormat="1" ht="51" outlineLevel="2">
      <c r="A404" s="166"/>
      <c r="B404" s="139" t="s">
        <v>755</v>
      </c>
      <c r="C404" s="41" t="s">
        <v>1342</v>
      </c>
      <c r="D404" s="170"/>
      <c r="E404" s="170"/>
      <c r="F404" s="170"/>
      <c r="G404" s="170"/>
      <c r="H404" s="170"/>
      <c r="I404" s="80" t="s">
        <v>620</v>
      </c>
      <c r="J404" s="111"/>
    </row>
    <row r="405" spans="1:10" s="23" customFormat="1" ht="51" outlineLevel="2">
      <c r="A405" s="166"/>
      <c r="B405" s="139" t="s">
        <v>746</v>
      </c>
      <c r="C405" s="41" t="s">
        <v>193</v>
      </c>
      <c r="D405" s="170"/>
      <c r="E405" s="170"/>
      <c r="F405" s="170"/>
      <c r="G405" s="170"/>
      <c r="H405" s="170"/>
      <c r="I405" s="80" t="s">
        <v>621</v>
      </c>
      <c r="J405" s="111"/>
    </row>
    <row r="406" spans="1:10" s="21" customFormat="1" ht="38.25" outlineLevel="2">
      <c r="A406" s="166"/>
      <c r="B406" s="139" t="s">
        <v>745</v>
      </c>
      <c r="C406" s="41" t="s">
        <v>194</v>
      </c>
      <c r="D406" s="170"/>
      <c r="E406" s="170"/>
      <c r="F406" s="170"/>
      <c r="G406" s="170"/>
      <c r="H406" s="170"/>
      <c r="I406" s="80" t="s">
        <v>622</v>
      </c>
      <c r="J406" s="111"/>
    </row>
    <row r="407" spans="1:10" s="21" customFormat="1" ht="38.25" customHeight="1" outlineLevel="2">
      <c r="A407" s="166"/>
      <c r="B407" s="139" t="s">
        <v>745</v>
      </c>
      <c r="C407" s="41" t="s">
        <v>195</v>
      </c>
      <c r="D407" s="170"/>
      <c r="E407" s="170"/>
      <c r="F407" s="170"/>
      <c r="G407" s="170"/>
      <c r="H407" s="170"/>
      <c r="I407" s="80" t="s">
        <v>623</v>
      </c>
      <c r="J407" s="110"/>
    </row>
    <row r="408" spans="1:10" s="21" customFormat="1" ht="39" outlineLevel="2" thickBot="1">
      <c r="A408" s="166"/>
      <c r="B408" s="139" t="s">
        <v>756</v>
      </c>
      <c r="C408" s="41" t="s">
        <v>196</v>
      </c>
      <c r="D408" s="174"/>
      <c r="E408" s="174"/>
      <c r="F408" s="174"/>
      <c r="G408" s="174"/>
      <c r="H408" s="174"/>
      <c r="I408" s="80" t="s">
        <v>827</v>
      </c>
      <c r="J408" s="111"/>
    </row>
    <row r="409" spans="1:10" s="21" customFormat="1" ht="51.75" outlineLevel="1" thickBot="1">
      <c r="A409" s="166"/>
      <c r="B409" s="137" t="s">
        <v>757</v>
      </c>
      <c r="C409" s="83" t="s">
        <v>1343</v>
      </c>
      <c r="D409" s="84">
        <f>COUNTIF(D410:H417,"R")</f>
        <v>0</v>
      </c>
      <c r="E409" s="84">
        <f>COUNTIF(D410:H417,"Y")</f>
        <v>0</v>
      </c>
      <c r="F409" s="86">
        <f>COUNTIF(D410:H417,"G")</f>
        <v>0</v>
      </c>
      <c r="G409" s="86">
        <f>COUNTIF(D410:H417,"U")</f>
        <v>0</v>
      </c>
      <c r="H409" s="86">
        <f>COUNTIF(D410:H417,"NA")</f>
        <v>0</v>
      </c>
      <c r="I409" s="82" t="s">
        <v>596</v>
      </c>
      <c r="J409" s="111"/>
    </row>
    <row r="410" spans="1:10" s="21" customFormat="1" ht="51" outlineLevel="2">
      <c r="A410" s="166"/>
      <c r="B410" s="139" t="s">
        <v>758</v>
      </c>
      <c r="C410" s="42" t="s">
        <v>197</v>
      </c>
      <c r="D410" s="173"/>
      <c r="E410" s="173"/>
      <c r="F410" s="173"/>
      <c r="G410" s="173"/>
      <c r="H410" s="173"/>
      <c r="I410" s="80" t="s">
        <v>156</v>
      </c>
      <c r="J410" s="111"/>
    </row>
    <row r="411" spans="1:10" s="21" customFormat="1" ht="76.5" outlineLevel="2">
      <c r="A411" s="166"/>
      <c r="B411" s="139" t="s">
        <v>758</v>
      </c>
      <c r="C411" s="41" t="s">
        <v>12</v>
      </c>
      <c r="D411" s="173"/>
      <c r="E411" s="173"/>
      <c r="F411" s="173"/>
      <c r="G411" s="173"/>
      <c r="H411" s="173"/>
      <c r="I411" s="80" t="s">
        <v>157</v>
      </c>
      <c r="J411" s="111"/>
    </row>
    <row r="412" spans="1:10" s="21" customFormat="1" ht="63.75" outlineLevel="2">
      <c r="A412" s="166"/>
      <c r="B412" s="139" t="s">
        <v>758</v>
      </c>
      <c r="C412" s="41" t="s">
        <v>207</v>
      </c>
      <c r="D412" s="173"/>
      <c r="E412" s="173"/>
      <c r="F412" s="173"/>
      <c r="G412" s="173"/>
      <c r="H412" s="173"/>
      <c r="I412" s="80" t="s">
        <v>158</v>
      </c>
      <c r="J412" s="111"/>
    </row>
    <row r="413" spans="1:10" s="21" customFormat="1" ht="51" outlineLevel="2">
      <c r="A413" s="166"/>
      <c r="B413" s="139" t="s">
        <v>758</v>
      </c>
      <c r="C413" s="41" t="s">
        <v>328</v>
      </c>
      <c r="D413" s="173"/>
      <c r="E413" s="173"/>
      <c r="F413" s="173"/>
      <c r="G413" s="173"/>
      <c r="H413" s="173"/>
      <c r="I413" s="80" t="s">
        <v>159</v>
      </c>
      <c r="J413" s="111"/>
    </row>
    <row r="414" spans="1:10" s="21" customFormat="1" ht="51" outlineLevel="2">
      <c r="A414" s="166"/>
      <c r="B414" s="139" t="s">
        <v>758</v>
      </c>
      <c r="C414" s="42" t="s">
        <v>198</v>
      </c>
      <c r="D414" s="173"/>
      <c r="E414" s="173"/>
      <c r="F414" s="173"/>
      <c r="G414" s="173"/>
      <c r="H414" s="173"/>
      <c r="I414" s="80" t="s">
        <v>160</v>
      </c>
      <c r="J414" s="111"/>
    </row>
    <row r="415" spans="1:10" s="21" customFormat="1" ht="51" outlineLevel="2">
      <c r="A415" s="166"/>
      <c r="B415" s="139" t="s">
        <v>758</v>
      </c>
      <c r="C415" s="41" t="s">
        <v>963</v>
      </c>
      <c r="D415" s="173"/>
      <c r="E415" s="173"/>
      <c r="F415" s="173"/>
      <c r="G415" s="173"/>
      <c r="H415" s="173"/>
      <c r="I415" s="80" t="s">
        <v>161</v>
      </c>
      <c r="J415" s="111"/>
    </row>
    <row r="416" spans="1:10" s="21" customFormat="1" ht="63.75" customHeight="1" outlineLevel="2">
      <c r="A416" s="166"/>
      <c r="B416" s="139" t="s">
        <v>758</v>
      </c>
      <c r="C416" s="41" t="s">
        <v>208</v>
      </c>
      <c r="D416" s="173"/>
      <c r="E416" s="173"/>
      <c r="F416" s="173"/>
      <c r="G416" s="173"/>
      <c r="H416" s="173"/>
      <c r="I416" s="80" t="s">
        <v>162</v>
      </c>
      <c r="J416" s="111"/>
    </row>
    <row r="417" spans="1:10" s="21" customFormat="1" ht="51.75" outlineLevel="2" thickBot="1">
      <c r="A417" s="166"/>
      <c r="B417" s="139" t="s">
        <v>758</v>
      </c>
      <c r="C417" s="41" t="s">
        <v>329</v>
      </c>
      <c r="D417" s="173"/>
      <c r="E417" s="173"/>
      <c r="F417" s="173"/>
      <c r="G417" s="173"/>
      <c r="H417" s="173"/>
      <c r="I417" s="80" t="s">
        <v>163</v>
      </c>
      <c r="J417" s="111"/>
    </row>
    <row r="418" spans="1:10" s="21" customFormat="1" ht="51.75" outlineLevel="1" thickBot="1">
      <c r="A418" s="166"/>
      <c r="B418" s="137" t="s">
        <v>1285</v>
      </c>
      <c r="C418" s="118" t="s">
        <v>1344</v>
      </c>
      <c r="D418" s="84">
        <f>COUNTIF(D419:H432,"R")</f>
        <v>0</v>
      </c>
      <c r="E418" s="84">
        <f>COUNTIF(D419:H432,"Y")</f>
        <v>0</v>
      </c>
      <c r="F418" s="84">
        <f>COUNTIF(D419:H432,"G")</f>
        <v>0</v>
      </c>
      <c r="G418" s="84">
        <f>COUNTIF(D419:H432,"U")</f>
        <v>0</v>
      </c>
      <c r="H418" s="84">
        <f>COUNTIF(D419:H432,"NA")</f>
        <v>0</v>
      </c>
      <c r="I418" s="69" t="s">
        <v>624</v>
      </c>
      <c r="J418" s="111"/>
    </row>
    <row r="419" spans="1:10" s="21" customFormat="1" ht="63.75" outlineLevel="2">
      <c r="A419" s="166"/>
      <c r="B419" s="137" t="s">
        <v>1285</v>
      </c>
      <c r="C419" s="42" t="s">
        <v>330</v>
      </c>
      <c r="D419" s="183"/>
      <c r="E419" s="183"/>
      <c r="F419" s="183"/>
      <c r="G419" s="183"/>
      <c r="H419" s="183"/>
      <c r="I419" s="45" t="s">
        <v>167</v>
      </c>
      <c r="J419" s="42"/>
    </row>
    <row r="420" spans="1:10" s="20" customFormat="1" ht="63.75" outlineLevel="3">
      <c r="A420" s="166"/>
      <c r="B420" s="137" t="s">
        <v>1285</v>
      </c>
      <c r="C420" s="42" t="s">
        <v>164</v>
      </c>
      <c r="D420" s="170"/>
      <c r="E420" s="170"/>
      <c r="F420" s="170"/>
      <c r="G420" s="170"/>
      <c r="H420" s="170"/>
      <c r="I420" s="46" t="s">
        <v>168</v>
      </c>
      <c r="J420" s="42"/>
    </row>
    <row r="421" spans="1:10" s="21" customFormat="1" ht="66" customHeight="1" outlineLevel="3">
      <c r="A421" s="166"/>
      <c r="B421" s="137" t="s">
        <v>1285</v>
      </c>
      <c r="C421" s="42" t="s">
        <v>165</v>
      </c>
      <c r="D421" s="170"/>
      <c r="E421" s="170"/>
      <c r="F421" s="170"/>
      <c r="G421" s="170"/>
      <c r="H421" s="170"/>
      <c r="I421" s="46" t="s">
        <v>169</v>
      </c>
      <c r="J421" s="42"/>
    </row>
    <row r="422" spans="1:10" s="21" customFormat="1" ht="66.75" customHeight="1" outlineLevel="3">
      <c r="A422" s="166"/>
      <c r="B422" s="137" t="s">
        <v>1285</v>
      </c>
      <c r="C422" s="42" t="s">
        <v>166</v>
      </c>
      <c r="D422" s="173"/>
      <c r="E422" s="173"/>
      <c r="F422" s="173"/>
      <c r="G422" s="173"/>
      <c r="H422" s="173"/>
      <c r="I422" s="46" t="s">
        <v>170</v>
      </c>
      <c r="J422" s="111"/>
    </row>
    <row r="423" spans="1:10" s="21" customFormat="1" ht="63.75" outlineLevel="2">
      <c r="A423" s="166"/>
      <c r="B423" s="137" t="s">
        <v>1285</v>
      </c>
      <c r="C423" s="41" t="s">
        <v>331</v>
      </c>
      <c r="D423" s="170"/>
      <c r="E423" s="170"/>
      <c r="F423" s="170"/>
      <c r="G423" s="170"/>
      <c r="H423" s="170"/>
      <c r="I423" s="46" t="s">
        <v>171</v>
      </c>
      <c r="J423" s="111"/>
    </row>
    <row r="424" spans="1:10" s="21" customFormat="1" ht="63.75" outlineLevel="3">
      <c r="A424" s="166"/>
      <c r="B424" s="137" t="s">
        <v>1285</v>
      </c>
      <c r="C424" s="49" t="s">
        <v>332</v>
      </c>
      <c r="D424" s="173"/>
      <c r="E424" s="173"/>
      <c r="F424" s="173"/>
      <c r="G424" s="173"/>
      <c r="H424" s="173"/>
      <c r="I424" s="45" t="s">
        <v>172</v>
      </c>
      <c r="J424" s="111"/>
    </row>
    <row r="425" spans="1:10" s="21" customFormat="1" ht="51" outlineLevel="3">
      <c r="A425" s="166"/>
      <c r="B425" s="137" t="s">
        <v>1285</v>
      </c>
      <c r="C425" s="49" t="s">
        <v>1354</v>
      </c>
      <c r="D425" s="173"/>
      <c r="E425" s="173"/>
      <c r="F425" s="173"/>
      <c r="G425" s="173"/>
      <c r="H425" s="173"/>
      <c r="I425" s="45" t="s">
        <v>173</v>
      </c>
      <c r="J425" s="111"/>
    </row>
    <row r="426" spans="1:10" s="21" customFormat="1" ht="51" outlineLevel="2">
      <c r="A426" s="166"/>
      <c r="B426" s="137" t="s">
        <v>1285</v>
      </c>
      <c r="C426" s="41" t="s">
        <v>1353</v>
      </c>
      <c r="D426" s="170"/>
      <c r="E426" s="170"/>
      <c r="F426" s="170"/>
      <c r="G426" s="170"/>
      <c r="H426" s="170"/>
      <c r="I426" s="46" t="s">
        <v>692</v>
      </c>
      <c r="J426" s="111"/>
    </row>
    <row r="427" spans="1:10" s="21" customFormat="1" ht="51" outlineLevel="3">
      <c r="A427" s="166"/>
      <c r="B427" s="137" t="s">
        <v>1286</v>
      </c>
      <c r="C427" s="50" t="s">
        <v>13</v>
      </c>
      <c r="D427" s="170"/>
      <c r="E427" s="170"/>
      <c r="F427" s="170"/>
      <c r="G427" s="170"/>
      <c r="H427" s="170"/>
      <c r="I427" s="46" t="s">
        <v>693</v>
      </c>
      <c r="J427" s="111"/>
    </row>
    <row r="428" spans="1:10" s="21" customFormat="1" ht="51" outlineLevel="3">
      <c r="A428" s="166"/>
      <c r="B428" s="137" t="s">
        <v>1285</v>
      </c>
      <c r="C428" s="50" t="s">
        <v>1355</v>
      </c>
      <c r="D428" s="170"/>
      <c r="E428" s="170"/>
      <c r="F428" s="170"/>
      <c r="G428" s="170"/>
      <c r="H428" s="170"/>
      <c r="I428" s="46" t="s">
        <v>694</v>
      </c>
      <c r="J428" s="111"/>
    </row>
    <row r="429" spans="1:10" s="21" customFormat="1" ht="51" outlineLevel="3">
      <c r="A429" s="166"/>
      <c r="B429" s="137" t="s">
        <v>1345</v>
      </c>
      <c r="C429" s="50" t="s">
        <v>1198</v>
      </c>
      <c r="D429" s="170"/>
      <c r="E429" s="170"/>
      <c r="F429" s="170"/>
      <c r="G429" s="170"/>
      <c r="H429" s="170"/>
      <c r="I429" s="46" t="s">
        <v>695</v>
      </c>
      <c r="J429" s="111"/>
    </row>
    <row r="430" spans="1:10" s="21" customFormat="1" ht="51" outlineLevel="2">
      <c r="A430" s="166"/>
      <c r="B430" s="137" t="s">
        <v>1285</v>
      </c>
      <c r="C430" s="41" t="s">
        <v>1356</v>
      </c>
      <c r="D430" s="170"/>
      <c r="E430" s="170"/>
      <c r="F430" s="170"/>
      <c r="G430" s="170"/>
      <c r="H430" s="170"/>
      <c r="I430" s="67" t="s">
        <v>696</v>
      </c>
      <c r="J430" s="111"/>
    </row>
    <row r="431" spans="1:10" s="21" customFormat="1" ht="63.75" outlineLevel="2">
      <c r="A431" s="166"/>
      <c r="B431" s="137" t="s">
        <v>1285</v>
      </c>
      <c r="C431" s="41" t="s">
        <v>1199</v>
      </c>
      <c r="D431" s="170"/>
      <c r="E431" s="170"/>
      <c r="F431" s="170"/>
      <c r="G431" s="170"/>
      <c r="H431" s="170"/>
      <c r="I431" s="67" t="s">
        <v>697</v>
      </c>
      <c r="J431" s="111"/>
    </row>
    <row r="432" spans="1:10" s="21" customFormat="1" ht="51.75" outlineLevel="2" thickBot="1">
      <c r="A432" s="166"/>
      <c r="B432" s="137" t="s">
        <v>1285</v>
      </c>
      <c r="C432" s="41" t="s">
        <v>1346</v>
      </c>
      <c r="D432" s="170"/>
      <c r="E432" s="170"/>
      <c r="F432" s="170"/>
      <c r="G432" s="170"/>
      <c r="H432" s="170"/>
      <c r="I432" s="67" t="s">
        <v>698</v>
      </c>
      <c r="J432" s="111"/>
    </row>
    <row r="433" spans="1:10" s="23" customFormat="1" ht="63.75" thickBot="1">
      <c r="A433" s="166"/>
      <c r="B433" s="139" t="s">
        <v>1243</v>
      </c>
      <c r="C433" s="64" t="s">
        <v>1242</v>
      </c>
      <c r="D433" s="74">
        <f>COUNTIF(D434:H434,"R")+COUNTIF(D452:H452,"R")+COUNTIF(D517:H517,"R")+D435+D439+D444+D453+D518</f>
        <v>0</v>
      </c>
      <c r="E433" s="75">
        <f>COUNTIF(D434:H434,"Y")+COUNTIF(D452:H452,"Y")+COUNTIF(D517:H517,"Y")+E435+E439+E444+E453+E518</f>
        <v>0</v>
      </c>
      <c r="F433" s="76">
        <f>COUNTIF(D434:H434,"G")+COUNTIF(D452:H452,"G")+COUNTIF(D517:H517,"G")+F435+F439+F444+F453+F518</f>
        <v>0</v>
      </c>
      <c r="G433" s="77">
        <f>COUNTIF(D434:H434,"U")+COUNTIF(D452:H452,"U")+COUNTIF(D517:H517,"U")+G435+G439+G444+G453+G518</f>
        <v>0</v>
      </c>
      <c r="H433" s="78">
        <f>COUNTIF(D434:H434,"NA")+COUNTIF(D452:H452,"NA")+COUNTIF(D517:H517,"NA")+H435+H439+H444+H453+H518</f>
        <v>0</v>
      </c>
      <c r="I433" s="82">
        <v>8</v>
      </c>
      <c r="J433" s="111"/>
    </row>
    <row r="434" spans="1:10" s="23" customFormat="1" ht="51.75" outlineLevel="1" thickBot="1">
      <c r="A434" s="166"/>
      <c r="B434" s="139" t="s">
        <v>759</v>
      </c>
      <c r="C434" s="106" t="s">
        <v>260</v>
      </c>
      <c r="D434" s="184"/>
      <c r="E434" s="184"/>
      <c r="F434" s="184"/>
      <c r="G434" s="184"/>
      <c r="H434" s="184"/>
      <c r="I434" s="80" t="s">
        <v>989</v>
      </c>
      <c r="J434" s="111"/>
    </row>
    <row r="435" spans="1:10" s="23" customFormat="1" ht="51.75" outlineLevel="1" thickBot="1">
      <c r="A435" s="166"/>
      <c r="B435" s="139" t="s">
        <v>759</v>
      </c>
      <c r="C435" s="83" t="s">
        <v>261</v>
      </c>
      <c r="D435" s="84">
        <f>COUNTIF(D436:H438,"R")</f>
        <v>0</v>
      </c>
      <c r="E435" s="84">
        <f>COUNTIF(D436:H438,"Y")</f>
        <v>0</v>
      </c>
      <c r="F435" s="86">
        <f>COUNTIF(D436:H438,"G")</f>
        <v>0</v>
      </c>
      <c r="G435" s="86">
        <f>COUNTIF(D436:H438,"U")</f>
        <v>0</v>
      </c>
      <c r="H435" s="86">
        <f>COUNTIF(D436:H438,"NA")</f>
        <v>0</v>
      </c>
      <c r="I435" s="82" t="s">
        <v>990</v>
      </c>
      <c r="J435" s="111"/>
    </row>
    <row r="436" spans="1:10" s="23" customFormat="1" ht="51" outlineLevel="2">
      <c r="A436" s="166"/>
      <c r="B436" s="139" t="s">
        <v>759</v>
      </c>
      <c r="C436" s="42" t="s">
        <v>199</v>
      </c>
      <c r="D436" s="170"/>
      <c r="E436" s="170"/>
      <c r="F436" s="170"/>
      <c r="G436" s="170"/>
      <c r="H436" s="170"/>
      <c r="I436" s="80" t="s">
        <v>625</v>
      </c>
      <c r="J436" s="113"/>
    </row>
    <row r="437" spans="1:10" ht="51" outlineLevel="2">
      <c r="A437" s="166"/>
      <c r="B437" s="139" t="s">
        <v>759</v>
      </c>
      <c r="C437" s="41" t="s">
        <v>200</v>
      </c>
      <c r="D437" s="170"/>
      <c r="E437" s="170"/>
      <c r="F437" s="170"/>
      <c r="G437" s="170"/>
      <c r="H437" s="170"/>
      <c r="I437" s="80" t="s">
        <v>626</v>
      </c>
      <c r="J437" s="113"/>
    </row>
    <row r="438" spans="1:10" s="2" customFormat="1" ht="51.75" outlineLevel="2" thickBot="1">
      <c r="A438" s="166"/>
      <c r="B438" s="139" t="s">
        <v>759</v>
      </c>
      <c r="C438" s="41" t="s">
        <v>201</v>
      </c>
      <c r="D438" s="174"/>
      <c r="E438" s="174"/>
      <c r="F438" s="174"/>
      <c r="G438" s="174"/>
      <c r="H438" s="174"/>
      <c r="I438" s="80" t="s">
        <v>627</v>
      </c>
      <c r="J438" s="113"/>
    </row>
    <row r="439" spans="1:10" s="2" customFormat="1" ht="64.5" outlineLevel="1" thickBot="1">
      <c r="A439" s="166"/>
      <c r="B439" s="139" t="s">
        <v>760</v>
      </c>
      <c r="C439" s="83" t="s">
        <v>262</v>
      </c>
      <c r="D439" s="84">
        <f>COUNTIF(D440:H443,"R")</f>
        <v>0</v>
      </c>
      <c r="E439" s="84">
        <f>COUNTIF(D440:H443,"Y")</f>
        <v>0</v>
      </c>
      <c r="F439" s="86">
        <f>COUNTIF(D440:H443,"G")</f>
        <v>0</v>
      </c>
      <c r="G439" s="86">
        <f>COUNTIF(D440:H443,"U")</f>
        <v>0</v>
      </c>
      <c r="H439" s="86">
        <f>COUNTIF(D440:H443,"NA")</f>
        <v>0</v>
      </c>
      <c r="I439" s="82" t="s">
        <v>991</v>
      </c>
      <c r="J439" s="111"/>
    </row>
    <row r="440" spans="1:10" s="20" customFormat="1" ht="51" outlineLevel="2">
      <c r="A440" s="166"/>
      <c r="B440" s="139" t="s">
        <v>760</v>
      </c>
      <c r="C440" s="42" t="s">
        <v>333</v>
      </c>
      <c r="D440" s="182"/>
      <c r="E440" s="182"/>
      <c r="F440" s="182"/>
      <c r="G440" s="182"/>
      <c r="H440" s="182"/>
      <c r="I440" s="80" t="s">
        <v>628</v>
      </c>
      <c r="J440" s="113"/>
    </row>
    <row r="441" spans="1:10" s="20" customFormat="1" ht="51" outlineLevel="2">
      <c r="A441" s="166"/>
      <c r="B441" s="139" t="s">
        <v>760</v>
      </c>
      <c r="C441" s="41" t="s">
        <v>334</v>
      </c>
      <c r="D441" s="170"/>
      <c r="E441" s="170"/>
      <c r="F441" s="170"/>
      <c r="G441" s="170"/>
      <c r="H441" s="170"/>
      <c r="I441" s="80" t="s">
        <v>629</v>
      </c>
      <c r="J441" s="113"/>
    </row>
    <row r="442" spans="1:10" s="20" customFormat="1" ht="51" outlineLevel="2">
      <c r="A442" s="166"/>
      <c r="B442" s="139" t="s">
        <v>760</v>
      </c>
      <c r="C442" s="41" t="s">
        <v>335</v>
      </c>
      <c r="D442" s="170"/>
      <c r="E442" s="170"/>
      <c r="F442" s="170"/>
      <c r="G442" s="170"/>
      <c r="H442" s="170"/>
      <c r="I442" s="80" t="s">
        <v>630</v>
      </c>
      <c r="J442" s="111"/>
    </row>
    <row r="443" spans="1:10" s="20" customFormat="1" ht="51.75" outlineLevel="2" thickBot="1">
      <c r="A443" s="166"/>
      <c r="B443" s="139" t="s">
        <v>760</v>
      </c>
      <c r="C443" s="41" t="s">
        <v>1368</v>
      </c>
      <c r="D443" s="170"/>
      <c r="E443" s="170"/>
      <c r="F443" s="170"/>
      <c r="G443" s="170"/>
      <c r="H443" s="170"/>
      <c r="I443" s="80" t="s">
        <v>631</v>
      </c>
      <c r="J443" s="111"/>
    </row>
    <row r="444" spans="1:10" s="20" customFormat="1" ht="51.75" outlineLevel="1" thickBot="1">
      <c r="A444" s="166"/>
      <c r="B444" s="137" t="s">
        <v>1244</v>
      </c>
      <c r="C444" s="83" t="s">
        <v>1245</v>
      </c>
      <c r="D444" s="84">
        <f>COUNTIF(D445:H451,"R")</f>
        <v>0</v>
      </c>
      <c r="E444" s="84">
        <f>COUNTIF(D445:H451,"Y")</f>
        <v>0</v>
      </c>
      <c r="F444" s="86">
        <f>COUNTIF(D445:H451,"G")</f>
        <v>0</v>
      </c>
      <c r="G444" s="86">
        <f>COUNTIF(D445:H451,"U")</f>
        <v>0</v>
      </c>
      <c r="H444" s="86">
        <f>COUNTIF(D445:H451,"NA")</f>
        <v>0</v>
      </c>
      <c r="I444" s="68" t="s">
        <v>606</v>
      </c>
      <c r="J444" s="111"/>
    </row>
    <row r="445" spans="1:10" s="20" customFormat="1" ht="51" outlineLevel="2">
      <c r="A445" s="166"/>
      <c r="B445" s="137" t="s">
        <v>756</v>
      </c>
      <c r="C445" s="42" t="s">
        <v>1046</v>
      </c>
      <c r="D445" s="183"/>
      <c r="E445" s="183"/>
      <c r="F445" s="183"/>
      <c r="G445" s="183"/>
      <c r="H445" s="183"/>
      <c r="I445" s="52" t="s">
        <v>632</v>
      </c>
      <c r="J445" s="111"/>
    </row>
    <row r="446" spans="1:10" s="20" customFormat="1" ht="51" outlineLevel="2">
      <c r="A446" s="166"/>
      <c r="B446" s="137" t="s">
        <v>756</v>
      </c>
      <c r="C446" s="42" t="s">
        <v>922</v>
      </c>
      <c r="D446" s="173"/>
      <c r="E446" s="173"/>
      <c r="F446" s="173"/>
      <c r="G446" s="173"/>
      <c r="H446" s="173"/>
      <c r="I446" s="52" t="s">
        <v>633</v>
      </c>
      <c r="J446" s="111"/>
    </row>
    <row r="447" spans="1:10" s="20" customFormat="1" ht="38.25" outlineLevel="2">
      <c r="A447" s="166"/>
      <c r="B447" s="137" t="s">
        <v>756</v>
      </c>
      <c r="C447" s="42" t="s">
        <v>336</v>
      </c>
      <c r="D447" s="173"/>
      <c r="E447" s="173"/>
      <c r="F447" s="173"/>
      <c r="G447" s="173"/>
      <c r="H447" s="173"/>
      <c r="I447" s="52" t="s">
        <v>634</v>
      </c>
      <c r="J447" s="111"/>
    </row>
    <row r="448" spans="1:10" s="20" customFormat="1" ht="51" outlineLevel="2">
      <c r="A448" s="166"/>
      <c r="B448" s="137" t="s">
        <v>472</v>
      </c>
      <c r="C448" s="42" t="s">
        <v>1052</v>
      </c>
      <c r="D448" s="173"/>
      <c r="E448" s="173"/>
      <c r="F448" s="173"/>
      <c r="G448" s="173"/>
      <c r="H448" s="173"/>
      <c r="I448" s="52" t="s">
        <v>635</v>
      </c>
      <c r="J448" s="164"/>
    </row>
    <row r="449" spans="1:10" s="20" customFormat="1" ht="51" outlineLevel="2">
      <c r="A449" s="166"/>
      <c r="B449" s="137" t="s">
        <v>760</v>
      </c>
      <c r="C449" s="42" t="s">
        <v>680</v>
      </c>
      <c r="D449" s="173"/>
      <c r="E449" s="173"/>
      <c r="F449" s="173"/>
      <c r="G449" s="173"/>
      <c r="H449" s="173"/>
      <c r="I449" s="52" t="s">
        <v>672</v>
      </c>
      <c r="J449" s="111"/>
    </row>
    <row r="450" spans="1:10" s="27" customFormat="1" ht="38.25" outlineLevel="2">
      <c r="A450" s="166"/>
      <c r="B450" s="137" t="s">
        <v>1077</v>
      </c>
      <c r="C450" s="42" t="s">
        <v>982</v>
      </c>
      <c r="D450" s="173"/>
      <c r="E450" s="173"/>
      <c r="F450" s="173"/>
      <c r="G450" s="173"/>
      <c r="H450" s="173"/>
      <c r="I450" s="52" t="s">
        <v>673</v>
      </c>
      <c r="J450" s="111"/>
    </row>
    <row r="451" spans="1:10" s="20" customFormat="1" ht="76.5" outlineLevel="2">
      <c r="A451" s="166"/>
      <c r="B451" s="137" t="s">
        <v>1287</v>
      </c>
      <c r="C451" s="42" t="s">
        <v>1053</v>
      </c>
      <c r="D451" s="173"/>
      <c r="E451" s="173"/>
      <c r="F451" s="173"/>
      <c r="G451" s="173"/>
      <c r="H451" s="173"/>
      <c r="I451" s="52" t="s">
        <v>674</v>
      </c>
      <c r="J451" s="111"/>
    </row>
    <row r="452" spans="1:10" s="20" customFormat="1" ht="39" outlineLevel="1" thickBot="1">
      <c r="A452" s="166"/>
      <c r="B452" s="139" t="s">
        <v>1288</v>
      </c>
      <c r="C452" s="106" t="s">
        <v>337</v>
      </c>
      <c r="D452" s="174"/>
      <c r="E452" s="174"/>
      <c r="F452" s="174"/>
      <c r="G452" s="174"/>
      <c r="H452" s="174"/>
      <c r="I452" s="80" t="s">
        <v>607</v>
      </c>
      <c r="J452" s="111"/>
    </row>
    <row r="453" spans="1:10" s="27" customFormat="1" ht="64.5" outlineLevel="1" thickBot="1">
      <c r="A453" s="166"/>
      <c r="B453" s="139" t="s">
        <v>1246</v>
      </c>
      <c r="C453" s="83" t="s">
        <v>215</v>
      </c>
      <c r="D453" s="84">
        <f>COUNTIF(D454:H516,"R")</f>
        <v>0</v>
      </c>
      <c r="E453" s="84">
        <f>COUNTIF(D454:H516,"Y")</f>
        <v>0</v>
      </c>
      <c r="F453" s="86">
        <f>COUNTIF(D454:H516,"G")</f>
        <v>0</v>
      </c>
      <c r="G453" s="86">
        <f>COUNTIF(D454:H516,"U")</f>
        <v>0</v>
      </c>
      <c r="H453" s="86">
        <f>COUNTIF(D454:H516,"NA")</f>
        <v>0</v>
      </c>
      <c r="I453" s="82" t="s">
        <v>608</v>
      </c>
      <c r="J453" s="111"/>
    </row>
    <row r="454" spans="1:10" s="20" customFormat="1" ht="51" outlineLevel="2">
      <c r="A454" s="166"/>
      <c r="B454" s="139" t="s">
        <v>417</v>
      </c>
      <c r="C454" s="41" t="s">
        <v>1363</v>
      </c>
      <c r="D454" s="182"/>
      <c r="E454" s="182"/>
      <c r="F454" s="182"/>
      <c r="G454" s="182"/>
      <c r="H454" s="182"/>
      <c r="I454" s="80" t="s">
        <v>614</v>
      </c>
      <c r="J454" s="111"/>
    </row>
    <row r="455" spans="1:10" s="20" customFormat="1" ht="51" outlineLevel="2">
      <c r="A455" s="166"/>
      <c r="B455" s="139" t="s">
        <v>1288</v>
      </c>
      <c r="C455" s="41" t="s">
        <v>1047</v>
      </c>
      <c r="D455" s="170"/>
      <c r="E455" s="170"/>
      <c r="F455" s="170"/>
      <c r="G455" s="170"/>
      <c r="H455" s="170"/>
      <c r="I455" s="80" t="s">
        <v>615</v>
      </c>
      <c r="J455" s="111"/>
    </row>
    <row r="456" spans="1:10" s="20" customFormat="1" ht="51.75" customHeight="1" outlineLevel="2">
      <c r="A456" s="166"/>
      <c r="B456" s="139" t="s">
        <v>1078</v>
      </c>
      <c r="C456" s="42" t="s">
        <v>1048</v>
      </c>
      <c r="D456" s="170"/>
      <c r="E456" s="170"/>
      <c r="F456" s="170"/>
      <c r="G456" s="170"/>
      <c r="H456" s="170"/>
      <c r="I456" s="80" t="s">
        <v>616</v>
      </c>
      <c r="J456" s="111"/>
    </row>
    <row r="457" spans="1:10" s="20" customFormat="1" ht="51" outlineLevel="2">
      <c r="A457" s="166"/>
      <c r="B457" s="139" t="s">
        <v>1288</v>
      </c>
      <c r="C457" s="41" t="s">
        <v>1049</v>
      </c>
      <c r="D457" s="170"/>
      <c r="E457" s="170"/>
      <c r="F457" s="170"/>
      <c r="G457" s="170"/>
      <c r="H457" s="170"/>
      <c r="I457" s="80" t="s">
        <v>675</v>
      </c>
      <c r="J457" s="111"/>
    </row>
    <row r="458" spans="1:10" s="20" customFormat="1" ht="51" outlineLevel="2">
      <c r="A458" s="166"/>
      <c r="B458" s="139" t="s">
        <v>428</v>
      </c>
      <c r="C458" s="42" t="s">
        <v>484</v>
      </c>
      <c r="D458" s="170"/>
      <c r="E458" s="170"/>
      <c r="F458" s="170"/>
      <c r="G458" s="170"/>
      <c r="H458" s="170"/>
      <c r="I458" s="80" t="s">
        <v>676</v>
      </c>
      <c r="J458" s="111"/>
    </row>
    <row r="459" spans="1:10" s="20" customFormat="1" ht="51" outlineLevel="2">
      <c r="A459" s="166"/>
      <c r="B459" s="140" t="s">
        <v>1079</v>
      </c>
      <c r="C459" s="41" t="s">
        <v>1364</v>
      </c>
      <c r="D459" s="170"/>
      <c r="E459" s="170"/>
      <c r="F459" s="170"/>
      <c r="G459" s="170"/>
      <c r="H459" s="170"/>
      <c r="I459" s="80" t="s">
        <v>677</v>
      </c>
      <c r="J459" s="111"/>
    </row>
    <row r="460" spans="1:10" s="20" customFormat="1" ht="63.75" outlineLevel="2">
      <c r="A460" s="166"/>
      <c r="B460" s="140" t="s">
        <v>1079</v>
      </c>
      <c r="C460" s="41" t="s">
        <v>485</v>
      </c>
      <c r="D460" s="170"/>
      <c r="E460" s="170"/>
      <c r="F460" s="170"/>
      <c r="G460" s="170"/>
      <c r="H460" s="170"/>
      <c r="I460" s="80" t="s">
        <v>678</v>
      </c>
      <c r="J460" s="111"/>
    </row>
    <row r="461" spans="1:10" s="21" customFormat="1" ht="76.5" outlineLevel="2">
      <c r="A461" s="166"/>
      <c r="B461" s="140" t="s">
        <v>459</v>
      </c>
      <c r="C461" s="41" t="s">
        <v>1293</v>
      </c>
      <c r="D461" s="170"/>
      <c r="E461" s="170"/>
      <c r="F461" s="170"/>
      <c r="G461" s="170"/>
      <c r="H461" s="170"/>
      <c r="I461" s="80" t="s">
        <v>679</v>
      </c>
      <c r="J461" s="111"/>
    </row>
    <row r="462" spans="1:10" s="21" customFormat="1" ht="51" outlineLevel="2">
      <c r="A462" s="166"/>
      <c r="B462" s="139" t="s">
        <v>1081</v>
      </c>
      <c r="C462" s="41" t="s">
        <v>213</v>
      </c>
      <c r="D462" s="170"/>
      <c r="E462" s="170"/>
      <c r="F462" s="170"/>
      <c r="G462" s="170"/>
      <c r="H462" s="170"/>
      <c r="I462" s="80" t="s">
        <v>683</v>
      </c>
      <c r="J462" s="111"/>
    </row>
    <row r="463" spans="1:10" s="21" customFormat="1" ht="76.5" outlineLevel="3">
      <c r="A463" s="166"/>
      <c r="B463" s="139" t="s">
        <v>428</v>
      </c>
      <c r="C463" s="49" t="s">
        <v>241</v>
      </c>
      <c r="D463" s="170"/>
      <c r="E463" s="170"/>
      <c r="F463" s="170"/>
      <c r="G463" s="170"/>
      <c r="H463" s="170"/>
      <c r="I463" s="80" t="s">
        <v>486</v>
      </c>
      <c r="J463" s="111"/>
    </row>
    <row r="464" spans="1:10" s="21" customFormat="1" ht="51" outlineLevel="3">
      <c r="A464" s="166"/>
      <c r="B464" s="139" t="s">
        <v>428</v>
      </c>
      <c r="C464" s="49" t="s">
        <v>497</v>
      </c>
      <c r="D464" s="170"/>
      <c r="E464" s="170"/>
      <c r="F464" s="170"/>
      <c r="G464" s="170"/>
      <c r="H464" s="170"/>
      <c r="I464" s="80" t="s">
        <v>487</v>
      </c>
      <c r="J464" s="111"/>
    </row>
    <row r="465" spans="1:10" s="21" customFormat="1" ht="63.75" outlineLevel="3">
      <c r="A465" s="166"/>
      <c r="B465" s="139" t="s">
        <v>428</v>
      </c>
      <c r="C465" s="49" t="s">
        <v>498</v>
      </c>
      <c r="D465" s="170"/>
      <c r="E465" s="170"/>
      <c r="F465" s="170"/>
      <c r="G465" s="170"/>
      <c r="H465" s="170"/>
      <c r="I465" s="80" t="s">
        <v>488</v>
      </c>
      <c r="J465" s="111"/>
    </row>
    <row r="466" spans="1:10" s="21" customFormat="1" ht="51" outlineLevel="3">
      <c r="A466" s="166"/>
      <c r="B466" s="139" t="s">
        <v>1080</v>
      </c>
      <c r="C466" s="50" t="s">
        <v>499</v>
      </c>
      <c r="D466" s="170"/>
      <c r="E466" s="170"/>
      <c r="F466" s="170"/>
      <c r="G466" s="170"/>
      <c r="H466" s="170"/>
      <c r="I466" s="80" t="s">
        <v>489</v>
      </c>
      <c r="J466" s="111"/>
    </row>
    <row r="467" spans="1:10" s="21" customFormat="1" ht="51" customHeight="1" outlineLevel="3">
      <c r="A467" s="166"/>
      <c r="B467" s="139" t="s">
        <v>428</v>
      </c>
      <c r="C467" s="49" t="s">
        <v>460</v>
      </c>
      <c r="D467" s="170"/>
      <c r="E467" s="170"/>
      <c r="F467" s="170"/>
      <c r="G467" s="170"/>
      <c r="H467" s="170"/>
      <c r="I467" s="80" t="s">
        <v>490</v>
      </c>
      <c r="J467" s="111"/>
    </row>
    <row r="468" spans="1:10" s="21" customFormat="1" ht="38.25" customHeight="1" outlineLevel="3">
      <c r="A468" s="166"/>
      <c r="B468" s="139" t="s">
        <v>461</v>
      </c>
      <c r="C468" s="50" t="s">
        <v>1065</v>
      </c>
      <c r="D468" s="170"/>
      <c r="E468" s="170"/>
      <c r="F468" s="170"/>
      <c r="G468" s="170"/>
      <c r="H468" s="170"/>
      <c r="I468" s="80" t="s">
        <v>491</v>
      </c>
      <c r="J468" s="111"/>
    </row>
    <row r="469" spans="1:10" s="21" customFormat="1" ht="178.5" customHeight="1" outlineLevel="3">
      <c r="A469" s="166"/>
      <c r="B469" s="139" t="s">
        <v>428</v>
      </c>
      <c r="C469" s="49" t="s">
        <v>263</v>
      </c>
      <c r="D469" s="170"/>
      <c r="E469" s="170"/>
      <c r="F469" s="170"/>
      <c r="G469" s="170"/>
      <c r="H469" s="170"/>
      <c r="I469" s="80" t="s">
        <v>492</v>
      </c>
      <c r="J469" s="111"/>
    </row>
    <row r="470" spans="1:10" s="21" customFormat="1" ht="51" outlineLevel="3">
      <c r="A470" s="166"/>
      <c r="B470" s="139" t="s">
        <v>428</v>
      </c>
      <c r="C470" s="50" t="s">
        <v>681</v>
      </c>
      <c r="D470" s="170"/>
      <c r="E470" s="170"/>
      <c r="F470" s="170"/>
      <c r="G470" s="170"/>
      <c r="H470" s="170"/>
      <c r="I470" s="80" t="s">
        <v>493</v>
      </c>
      <c r="J470" s="111"/>
    </row>
    <row r="471" spans="1:10" s="21" customFormat="1" ht="38.25" outlineLevel="3">
      <c r="A471" s="166"/>
      <c r="B471" s="139" t="s">
        <v>428</v>
      </c>
      <c r="C471" s="50" t="s">
        <v>682</v>
      </c>
      <c r="D471" s="170"/>
      <c r="E471" s="170"/>
      <c r="F471" s="170"/>
      <c r="G471" s="170"/>
      <c r="H471" s="170"/>
      <c r="I471" s="80" t="s">
        <v>494</v>
      </c>
      <c r="J471" s="111"/>
    </row>
    <row r="472" spans="1:10" s="21" customFormat="1" ht="51.75" customHeight="1" outlineLevel="3">
      <c r="A472" s="166"/>
      <c r="B472" s="139" t="s">
        <v>428</v>
      </c>
      <c r="C472" s="49" t="s">
        <v>264</v>
      </c>
      <c r="D472" s="170"/>
      <c r="E472" s="170"/>
      <c r="F472" s="170"/>
      <c r="G472" s="170"/>
      <c r="H472" s="170"/>
      <c r="I472" s="80" t="s">
        <v>495</v>
      </c>
      <c r="J472" s="111"/>
    </row>
    <row r="473" spans="1:10" s="21" customFormat="1" ht="38.25" outlineLevel="3">
      <c r="A473" s="166"/>
      <c r="B473" s="139" t="s">
        <v>428</v>
      </c>
      <c r="C473" s="49" t="s">
        <v>462</v>
      </c>
      <c r="D473" s="170"/>
      <c r="E473" s="170"/>
      <c r="F473" s="170"/>
      <c r="G473" s="170"/>
      <c r="H473" s="170"/>
      <c r="I473" s="80" t="s">
        <v>496</v>
      </c>
      <c r="J473" s="111"/>
    </row>
    <row r="474" spans="1:10" s="21" customFormat="1" ht="51" outlineLevel="2">
      <c r="A474" s="166"/>
      <c r="B474" s="139" t="s">
        <v>1289</v>
      </c>
      <c r="C474" s="42" t="s">
        <v>1210</v>
      </c>
      <c r="D474" s="170"/>
      <c r="E474" s="170"/>
      <c r="F474" s="170"/>
      <c r="G474" s="170"/>
      <c r="H474" s="170"/>
      <c r="I474" s="80" t="s">
        <v>684</v>
      </c>
      <c r="J474" s="111"/>
    </row>
    <row r="475" spans="1:10" s="21" customFormat="1" ht="76.5" outlineLevel="3">
      <c r="A475" s="166"/>
      <c r="B475" s="139" t="s">
        <v>1290</v>
      </c>
      <c r="C475" s="49" t="s">
        <v>863</v>
      </c>
      <c r="D475" s="170"/>
      <c r="E475" s="170"/>
      <c r="F475" s="170"/>
      <c r="G475" s="170"/>
      <c r="H475" s="170"/>
      <c r="I475" s="80" t="s">
        <v>1203</v>
      </c>
      <c r="J475" s="111"/>
    </row>
    <row r="476" spans="1:10" s="21" customFormat="1" ht="38.25" outlineLevel="3">
      <c r="A476" s="166"/>
      <c r="B476" s="139" t="s">
        <v>1290</v>
      </c>
      <c r="C476" s="49" t="s">
        <v>864</v>
      </c>
      <c r="D476" s="170"/>
      <c r="E476" s="170"/>
      <c r="F476" s="170"/>
      <c r="G476" s="170"/>
      <c r="H476" s="170"/>
      <c r="I476" s="80" t="s">
        <v>1204</v>
      </c>
      <c r="J476" s="111"/>
    </row>
    <row r="477" spans="1:10" s="21" customFormat="1" ht="51" outlineLevel="3">
      <c r="A477" s="166"/>
      <c r="B477" s="139" t="s">
        <v>1290</v>
      </c>
      <c r="C477" s="49" t="s">
        <v>865</v>
      </c>
      <c r="D477" s="170"/>
      <c r="E477" s="170"/>
      <c r="F477" s="170"/>
      <c r="G477" s="170"/>
      <c r="H477" s="170"/>
      <c r="I477" s="80" t="s">
        <v>1205</v>
      </c>
      <c r="J477" s="111"/>
    </row>
    <row r="478" spans="1:10" s="21" customFormat="1" ht="63.75" outlineLevel="3">
      <c r="A478" s="166"/>
      <c r="B478" s="139" t="s">
        <v>1257</v>
      </c>
      <c r="C478" s="49" t="s">
        <v>81</v>
      </c>
      <c r="D478" s="170"/>
      <c r="E478" s="170"/>
      <c r="F478" s="170"/>
      <c r="G478" s="170"/>
      <c r="H478" s="170"/>
      <c r="I478" s="80" t="s">
        <v>1206</v>
      </c>
      <c r="J478" s="111"/>
    </row>
    <row r="479" spans="1:10" s="21" customFormat="1" ht="38.25" outlineLevel="3">
      <c r="A479" s="166"/>
      <c r="B479" s="139" t="s">
        <v>1183</v>
      </c>
      <c r="C479" s="49" t="s">
        <v>1200</v>
      </c>
      <c r="D479" s="170"/>
      <c r="E479" s="170"/>
      <c r="F479" s="170"/>
      <c r="G479" s="170"/>
      <c r="H479" s="170"/>
      <c r="I479" s="80" t="s">
        <v>1207</v>
      </c>
      <c r="J479" s="111"/>
    </row>
    <row r="480" spans="1:10" s="21" customFormat="1" ht="51" outlineLevel="3">
      <c r="A480" s="166"/>
      <c r="B480" s="139" t="s">
        <v>1183</v>
      </c>
      <c r="C480" s="49" t="s">
        <v>1201</v>
      </c>
      <c r="D480" s="170"/>
      <c r="E480" s="170"/>
      <c r="F480" s="170"/>
      <c r="G480" s="170"/>
      <c r="H480" s="170"/>
      <c r="I480" s="80" t="s">
        <v>1208</v>
      </c>
      <c r="J480" s="111"/>
    </row>
    <row r="481" spans="1:10" s="21" customFormat="1" ht="63.75" outlineLevel="3">
      <c r="A481" s="166"/>
      <c r="B481" s="139" t="s">
        <v>1183</v>
      </c>
      <c r="C481" s="49" t="s">
        <v>1202</v>
      </c>
      <c r="D481" s="170"/>
      <c r="E481" s="170"/>
      <c r="F481" s="170"/>
      <c r="G481" s="170"/>
      <c r="H481" s="170"/>
      <c r="I481" s="80" t="s">
        <v>1209</v>
      </c>
      <c r="J481" s="111"/>
    </row>
    <row r="482" spans="1:10" s="21" customFormat="1" ht="76.5" outlineLevel="2">
      <c r="A482" s="166"/>
      <c r="B482" s="139" t="s">
        <v>341</v>
      </c>
      <c r="C482" s="42" t="s">
        <v>500</v>
      </c>
      <c r="D482" s="170"/>
      <c r="E482" s="170"/>
      <c r="F482" s="170"/>
      <c r="G482" s="170"/>
      <c r="H482" s="170"/>
      <c r="I482" s="80" t="s">
        <v>685</v>
      </c>
      <c r="J482" s="111"/>
    </row>
    <row r="483" spans="1:10" ht="38.25" outlineLevel="2">
      <c r="A483" s="166"/>
      <c r="B483" s="139" t="s">
        <v>341</v>
      </c>
      <c r="C483" s="42" t="s">
        <v>265</v>
      </c>
      <c r="D483" s="170"/>
      <c r="E483" s="170"/>
      <c r="F483" s="170"/>
      <c r="G483" s="170"/>
      <c r="H483" s="170"/>
      <c r="I483" s="80" t="s">
        <v>686</v>
      </c>
      <c r="J483" s="111"/>
    </row>
    <row r="484" spans="1:10" s="24" customFormat="1" ht="38.25" outlineLevel="2">
      <c r="A484" s="166"/>
      <c r="B484" s="139" t="s">
        <v>341</v>
      </c>
      <c r="C484" s="42" t="s">
        <v>463</v>
      </c>
      <c r="D484" s="170"/>
      <c r="E484" s="170"/>
      <c r="F484" s="170"/>
      <c r="G484" s="170"/>
      <c r="H484" s="170"/>
      <c r="I484" s="80" t="s">
        <v>687</v>
      </c>
      <c r="J484" s="111"/>
    </row>
    <row r="485" spans="1:10" ht="76.5" outlineLevel="2">
      <c r="A485" s="166"/>
      <c r="B485" s="139" t="s">
        <v>341</v>
      </c>
      <c r="C485" s="42" t="s">
        <v>699</v>
      </c>
      <c r="D485" s="170"/>
      <c r="E485" s="170"/>
      <c r="F485" s="170"/>
      <c r="G485" s="170"/>
      <c r="H485" s="170"/>
      <c r="I485" s="80" t="s">
        <v>688</v>
      </c>
      <c r="J485" s="111"/>
    </row>
    <row r="486" spans="1:10" ht="63.75" outlineLevel="2">
      <c r="A486" s="166"/>
      <c r="B486" s="139" t="s">
        <v>473</v>
      </c>
      <c r="C486" s="41" t="s">
        <v>214</v>
      </c>
      <c r="D486" s="170"/>
      <c r="E486" s="170"/>
      <c r="F486" s="170"/>
      <c r="G486" s="170"/>
      <c r="H486" s="170"/>
      <c r="I486" s="80" t="s">
        <v>229</v>
      </c>
      <c r="J486" s="111"/>
    </row>
    <row r="487" spans="1:10" ht="89.25" outlineLevel="3">
      <c r="A487" s="166"/>
      <c r="B487" s="139" t="s">
        <v>473</v>
      </c>
      <c r="C487" s="50" t="s">
        <v>501</v>
      </c>
      <c r="D487" s="170"/>
      <c r="E487" s="170"/>
      <c r="F487" s="170"/>
      <c r="G487" s="170"/>
      <c r="H487" s="170"/>
      <c r="I487" s="52" t="s">
        <v>700</v>
      </c>
      <c r="J487" s="111"/>
    </row>
    <row r="488" spans="1:10" ht="38.25" outlineLevel="4">
      <c r="A488" s="166"/>
      <c r="B488" s="139" t="s">
        <v>361</v>
      </c>
      <c r="C488" s="87" t="s">
        <v>923</v>
      </c>
      <c r="D488" s="170"/>
      <c r="E488" s="170"/>
      <c r="F488" s="170"/>
      <c r="G488" s="170"/>
      <c r="H488" s="170"/>
      <c r="I488" s="52" t="s">
        <v>701</v>
      </c>
      <c r="J488" s="111"/>
    </row>
    <row r="489" spans="1:10" ht="38.25" customHeight="1" outlineLevel="4">
      <c r="A489" s="166"/>
      <c r="B489" s="139" t="s">
        <v>741</v>
      </c>
      <c r="C489" s="87" t="s">
        <v>1247</v>
      </c>
      <c r="D489" s="170"/>
      <c r="E489" s="170"/>
      <c r="F489" s="170"/>
      <c r="G489" s="170"/>
      <c r="H489" s="170"/>
      <c r="I489" s="52" t="s">
        <v>702</v>
      </c>
      <c r="J489" s="111"/>
    </row>
    <row r="490" spans="1:10" ht="25.5" outlineLevel="3">
      <c r="A490" s="166"/>
      <c r="B490" s="139" t="s">
        <v>474</v>
      </c>
      <c r="C490" s="50" t="s">
        <v>924</v>
      </c>
      <c r="D490" s="170"/>
      <c r="E490" s="170"/>
      <c r="F490" s="170"/>
      <c r="G490" s="170"/>
      <c r="H490" s="170"/>
      <c r="I490" s="52" t="s">
        <v>703</v>
      </c>
      <c r="J490" s="111"/>
    </row>
    <row r="491" spans="1:10" ht="25.5" outlineLevel="3">
      <c r="A491" s="166"/>
      <c r="B491" s="139" t="s">
        <v>474</v>
      </c>
      <c r="C491" s="50" t="s">
        <v>925</v>
      </c>
      <c r="D491" s="170"/>
      <c r="E491" s="170"/>
      <c r="F491" s="170"/>
      <c r="G491" s="170"/>
      <c r="H491" s="170"/>
      <c r="I491" s="52" t="s">
        <v>704</v>
      </c>
      <c r="J491" s="111"/>
    </row>
    <row r="492" spans="1:10" ht="38.25" outlineLevel="3">
      <c r="A492" s="166"/>
      <c r="B492" s="139" t="s">
        <v>645</v>
      </c>
      <c r="C492" s="50" t="s">
        <v>1082</v>
      </c>
      <c r="D492" s="170"/>
      <c r="E492" s="170"/>
      <c r="F492" s="170"/>
      <c r="G492" s="170"/>
      <c r="H492" s="170"/>
      <c r="I492" s="52" t="s">
        <v>705</v>
      </c>
      <c r="J492" s="111"/>
    </row>
    <row r="493" spans="1:10" ht="38.25" outlineLevel="3">
      <c r="A493" s="166"/>
      <c r="B493" s="139" t="s">
        <v>642</v>
      </c>
      <c r="C493" s="50" t="s">
        <v>926</v>
      </c>
      <c r="D493" s="170"/>
      <c r="E493" s="170"/>
      <c r="F493" s="170"/>
      <c r="G493" s="170"/>
      <c r="H493" s="170"/>
      <c r="I493" s="52" t="s">
        <v>706</v>
      </c>
      <c r="J493" s="111"/>
    </row>
    <row r="494" spans="1:10" ht="25.5" outlineLevel="3">
      <c r="A494" s="166"/>
      <c r="B494" s="139" t="s">
        <v>944</v>
      </c>
      <c r="C494" s="50" t="s">
        <v>927</v>
      </c>
      <c r="D494" s="170"/>
      <c r="E494" s="170"/>
      <c r="F494" s="170"/>
      <c r="G494" s="170"/>
      <c r="H494" s="170"/>
      <c r="I494" s="52" t="s">
        <v>707</v>
      </c>
      <c r="J494" s="111"/>
    </row>
    <row r="495" spans="1:10" ht="25.5" outlineLevel="3">
      <c r="A495" s="166"/>
      <c r="B495" s="139" t="s">
        <v>944</v>
      </c>
      <c r="C495" s="50" t="s">
        <v>928</v>
      </c>
      <c r="D495" s="170"/>
      <c r="E495" s="170"/>
      <c r="F495" s="170"/>
      <c r="G495" s="170"/>
      <c r="H495" s="170"/>
      <c r="I495" s="52" t="s">
        <v>708</v>
      </c>
      <c r="J495" s="111"/>
    </row>
    <row r="496" spans="1:10" ht="38.25" outlineLevel="3">
      <c r="A496" s="166"/>
      <c r="B496" s="139" t="s">
        <v>944</v>
      </c>
      <c r="C496" s="50" t="s">
        <v>929</v>
      </c>
      <c r="D496" s="170"/>
      <c r="E496" s="170"/>
      <c r="F496" s="170"/>
      <c r="G496" s="170"/>
      <c r="H496" s="170"/>
      <c r="I496" s="52" t="s">
        <v>709</v>
      </c>
      <c r="J496" s="111"/>
    </row>
    <row r="497" spans="1:10" ht="29.25" customHeight="1" outlineLevel="3">
      <c r="A497" s="166"/>
      <c r="B497" s="139" t="s">
        <v>944</v>
      </c>
      <c r="C497" s="50" t="s">
        <v>930</v>
      </c>
      <c r="D497" s="170"/>
      <c r="E497" s="170"/>
      <c r="F497" s="170"/>
      <c r="G497" s="170"/>
      <c r="H497" s="170"/>
      <c r="I497" s="52" t="s">
        <v>710</v>
      </c>
      <c r="J497" s="111"/>
    </row>
    <row r="498" spans="1:10" ht="25.5" outlineLevel="3">
      <c r="A498" s="166"/>
      <c r="B498" s="139" t="s">
        <v>944</v>
      </c>
      <c r="C498" s="50" t="s">
        <v>931</v>
      </c>
      <c r="D498" s="170"/>
      <c r="E498" s="170"/>
      <c r="F498" s="170"/>
      <c r="G498" s="170"/>
      <c r="H498" s="170"/>
      <c r="I498" s="52" t="s">
        <v>711</v>
      </c>
      <c r="J498" s="111"/>
    </row>
    <row r="499" spans="1:10" ht="38.25" outlineLevel="3">
      <c r="A499" s="166"/>
      <c r="B499" s="139" t="s">
        <v>944</v>
      </c>
      <c r="C499" s="50" t="s">
        <v>363</v>
      </c>
      <c r="D499" s="170"/>
      <c r="E499" s="170"/>
      <c r="F499" s="170"/>
      <c r="G499" s="170"/>
      <c r="H499" s="170"/>
      <c r="I499" s="52" t="s">
        <v>712</v>
      </c>
      <c r="J499" s="111"/>
    </row>
    <row r="500" spans="1:10" ht="38.25" outlineLevel="3">
      <c r="A500" s="166"/>
      <c r="B500" s="139" t="s">
        <v>944</v>
      </c>
      <c r="C500" s="50" t="s">
        <v>502</v>
      </c>
      <c r="D500" s="170"/>
      <c r="E500" s="170"/>
      <c r="F500" s="170"/>
      <c r="G500" s="170"/>
      <c r="H500" s="170"/>
      <c r="I500" s="52" t="s">
        <v>713</v>
      </c>
      <c r="J500" s="111"/>
    </row>
    <row r="501" spans="1:10" ht="38.25" outlineLevel="3">
      <c r="A501" s="166"/>
      <c r="B501" s="139" t="s">
        <v>944</v>
      </c>
      <c r="C501" s="50" t="s">
        <v>364</v>
      </c>
      <c r="D501" s="170"/>
      <c r="E501" s="170"/>
      <c r="F501" s="170"/>
      <c r="G501" s="170"/>
      <c r="H501" s="170"/>
      <c r="I501" s="52" t="s">
        <v>714</v>
      </c>
      <c r="J501" s="111"/>
    </row>
    <row r="502" spans="1:10" ht="51" outlineLevel="3">
      <c r="A502" s="166"/>
      <c r="B502" s="139" t="s">
        <v>944</v>
      </c>
      <c r="C502" s="50" t="s">
        <v>503</v>
      </c>
      <c r="D502" s="170"/>
      <c r="E502" s="170"/>
      <c r="F502" s="170"/>
      <c r="G502" s="170"/>
      <c r="H502" s="170"/>
      <c r="I502" s="52" t="s">
        <v>715</v>
      </c>
      <c r="J502" s="111"/>
    </row>
    <row r="503" spans="1:10" ht="38.25" outlineLevel="3">
      <c r="A503" s="166"/>
      <c r="B503" s="139" t="s">
        <v>944</v>
      </c>
      <c r="C503" s="50" t="s">
        <v>365</v>
      </c>
      <c r="D503" s="170"/>
      <c r="E503" s="170"/>
      <c r="F503" s="170"/>
      <c r="G503" s="170"/>
      <c r="H503" s="170"/>
      <c r="I503" s="52" t="s">
        <v>716</v>
      </c>
      <c r="J503" s="111"/>
    </row>
    <row r="504" spans="1:10" ht="38.25" outlineLevel="3">
      <c r="A504" s="166"/>
      <c r="B504" s="139" t="s">
        <v>944</v>
      </c>
      <c r="C504" s="50" t="s">
        <v>366</v>
      </c>
      <c r="D504" s="170"/>
      <c r="E504" s="170"/>
      <c r="F504" s="170"/>
      <c r="G504" s="170"/>
      <c r="H504" s="170"/>
      <c r="I504" s="52" t="s">
        <v>717</v>
      </c>
      <c r="J504" s="111"/>
    </row>
    <row r="505" spans="1:10" ht="38.25" outlineLevel="3">
      <c r="A505" s="166"/>
      <c r="B505" s="139" t="s">
        <v>944</v>
      </c>
      <c r="C505" s="50" t="s">
        <v>367</v>
      </c>
      <c r="D505" s="170"/>
      <c r="E505" s="170"/>
      <c r="F505" s="170"/>
      <c r="G505" s="170"/>
      <c r="H505" s="170"/>
      <c r="I505" s="52" t="s">
        <v>718</v>
      </c>
      <c r="J505" s="111"/>
    </row>
    <row r="506" spans="1:10" ht="38.25" outlineLevel="3">
      <c r="A506" s="166"/>
      <c r="B506" s="139" t="s">
        <v>944</v>
      </c>
      <c r="C506" s="50" t="s">
        <v>368</v>
      </c>
      <c r="D506" s="170"/>
      <c r="E506" s="170"/>
      <c r="F506" s="170"/>
      <c r="G506" s="170"/>
      <c r="H506" s="170"/>
      <c r="I506" s="80" t="s">
        <v>719</v>
      </c>
      <c r="J506" s="111"/>
    </row>
    <row r="507" spans="1:10" ht="63.75" outlineLevel="3">
      <c r="A507" s="166"/>
      <c r="B507" s="140" t="s">
        <v>280</v>
      </c>
      <c r="C507" s="50" t="s">
        <v>369</v>
      </c>
      <c r="D507" s="170"/>
      <c r="E507" s="170"/>
      <c r="F507" s="170"/>
      <c r="G507" s="170"/>
      <c r="H507" s="170"/>
      <c r="I507" s="80" t="s">
        <v>720</v>
      </c>
      <c r="J507" s="111"/>
    </row>
    <row r="508" spans="1:10" ht="63.75" outlineLevel="3">
      <c r="A508" s="166"/>
      <c r="B508" s="140" t="s">
        <v>428</v>
      </c>
      <c r="C508" s="50" t="s">
        <v>370</v>
      </c>
      <c r="D508" s="170"/>
      <c r="E508" s="170"/>
      <c r="F508" s="170"/>
      <c r="G508" s="170"/>
      <c r="H508" s="170"/>
      <c r="I508" s="80" t="s">
        <v>721</v>
      </c>
      <c r="J508" s="111"/>
    </row>
    <row r="509" spans="1:10" ht="51" outlineLevel="3">
      <c r="A509" s="166"/>
      <c r="B509" s="140" t="s">
        <v>428</v>
      </c>
      <c r="C509" s="50" t="s">
        <v>371</v>
      </c>
      <c r="D509" s="170"/>
      <c r="E509" s="170"/>
      <c r="F509" s="170"/>
      <c r="G509" s="170"/>
      <c r="H509" s="170"/>
      <c r="I509" s="80" t="s">
        <v>722</v>
      </c>
      <c r="J509" s="111"/>
    </row>
    <row r="510" spans="1:10" ht="41.25" outlineLevel="3">
      <c r="A510" s="166"/>
      <c r="B510" s="140" t="s">
        <v>428</v>
      </c>
      <c r="C510" s="50" t="s">
        <v>372</v>
      </c>
      <c r="D510" s="170"/>
      <c r="E510" s="170"/>
      <c r="F510" s="170"/>
      <c r="G510" s="170"/>
      <c r="H510" s="170"/>
      <c r="I510" s="80" t="s">
        <v>723</v>
      </c>
      <c r="J510" s="111"/>
    </row>
    <row r="511" spans="1:10" ht="38.25" outlineLevel="2">
      <c r="A511" s="166"/>
      <c r="B511" s="139" t="s">
        <v>586</v>
      </c>
      <c r="C511" s="41" t="s">
        <v>724</v>
      </c>
      <c r="D511" s="170"/>
      <c r="E511" s="170"/>
      <c r="F511" s="170"/>
      <c r="G511" s="170"/>
      <c r="H511" s="170"/>
      <c r="I511" s="80" t="s">
        <v>230</v>
      </c>
      <c r="J511" s="111"/>
    </row>
    <row r="512" spans="1:10" ht="63.75" outlineLevel="2">
      <c r="A512" s="166"/>
      <c r="B512" s="139" t="s">
        <v>1248</v>
      </c>
      <c r="C512" s="41" t="s">
        <v>725</v>
      </c>
      <c r="D512" s="170"/>
      <c r="E512" s="170"/>
      <c r="F512" s="170"/>
      <c r="G512" s="170"/>
      <c r="H512" s="170"/>
      <c r="I512" s="80" t="s">
        <v>726</v>
      </c>
      <c r="J512" s="111"/>
    </row>
    <row r="513" spans="1:10" ht="51" outlineLevel="3">
      <c r="A513" s="166"/>
      <c r="B513" s="140" t="s">
        <v>1083</v>
      </c>
      <c r="C513" s="50" t="s">
        <v>268</v>
      </c>
      <c r="D513" s="170"/>
      <c r="E513" s="170"/>
      <c r="F513" s="170"/>
      <c r="G513" s="170"/>
      <c r="H513" s="170"/>
      <c r="I513" s="80" t="s">
        <v>727</v>
      </c>
      <c r="J513" s="111"/>
    </row>
    <row r="514" spans="1:10" ht="38.25" outlineLevel="3">
      <c r="A514" s="166"/>
      <c r="B514" s="140" t="s">
        <v>355</v>
      </c>
      <c r="C514" s="50" t="s">
        <v>269</v>
      </c>
      <c r="D514" s="170"/>
      <c r="E514" s="170"/>
      <c r="F514" s="170"/>
      <c r="G514" s="170"/>
      <c r="H514" s="170"/>
      <c r="I514" s="80" t="s">
        <v>728</v>
      </c>
      <c r="J514" s="111"/>
    </row>
    <row r="515" spans="1:10" ht="51" outlineLevel="3">
      <c r="A515" s="166"/>
      <c r="B515" s="139" t="s">
        <v>1248</v>
      </c>
      <c r="C515" s="50" t="s">
        <v>373</v>
      </c>
      <c r="D515" s="170"/>
      <c r="E515" s="170"/>
      <c r="F515" s="170"/>
      <c r="G515" s="170"/>
      <c r="H515" s="170"/>
      <c r="I515" s="80" t="s">
        <v>729</v>
      </c>
      <c r="J515" s="111"/>
    </row>
    <row r="516" spans="1:10" ht="51" outlineLevel="2">
      <c r="A516" s="166"/>
      <c r="B516" s="139" t="s">
        <v>1084</v>
      </c>
      <c r="C516" s="41" t="s">
        <v>731</v>
      </c>
      <c r="D516" s="170"/>
      <c r="E516" s="170"/>
      <c r="F516" s="170"/>
      <c r="G516" s="170"/>
      <c r="H516" s="170"/>
      <c r="I516" s="80" t="s">
        <v>730</v>
      </c>
      <c r="J516" s="111"/>
    </row>
    <row r="517" spans="1:10" ht="39" outlineLevel="1" thickBot="1">
      <c r="A517" s="166"/>
      <c r="B517" s="139" t="s">
        <v>1085</v>
      </c>
      <c r="C517" s="51" t="s">
        <v>242</v>
      </c>
      <c r="D517" s="174"/>
      <c r="E517" s="174"/>
      <c r="F517" s="174"/>
      <c r="G517" s="174"/>
      <c r="H517" s="174"/>
      <c r="I517" s="80" t="s">
        <v>609</v>
      </c>
      <c r="J517" s="111"/>
    </row>
    <row r="518" spans="1:10" ht="39" outlineLevel="1" thickBot="1">
      <c r="A518" s="166"/>
      <c r="B518" s="139" t="s">
        <v>428</v>
      </c>
      <c r="C518" s="83" t="s">
        <v>216</v>
      </c>
      <c r="D518" s="84">
        <f>COUNTIF(D519:H522,"R")</f>
        <v>0</v>
      </c>
      <c r="E518" s="84">
        <f>COUNTIF(D519:H522,"Y")</f>
        <v>0</v>
      </c>
      <c r="F518" s="86">
        <f>COUNTIF(D519:H522,"G")</f>
        <v>0</v>
      </c>
      <c r="G518" s="86">
        <f>COUNTIF(D519:H522,"U")</f>
        <v>0</v>
      </c>
      <c r="H518" s="86">
        <f>COUNTIF(D519:H522,"NA")</f>
        <v>0</v>
      </c>
      <c r="I518" s="68" t="s">
        <v>610</v>
      </c>
      <c r="J518" s="111"/>
    </row>
    <row r="519" spans="1:10" ht="38.25" outlineLevel="2">
      <c r="A519" s="166"/>
      <c r="B519" s="139" t="s">
        <v>428</v>
      </c>
      <c r="C519" s="41" t="s">
        <v>1107</v>
      </c>
      <c r="D519" s="182"/>
      <c r="E519" s="182"/>
      <c r="F519" s="182"/>
      <c r="G519" s="182"/>
      <c r="H519" s="182"/>
      <c r="I519" s="80" t="s">
        <v>611</v>
      </c>
      <c r="J519" s="111"/>
    </row>
    <row r="520" spans="1:10" ht="41.25" outlineLevel="2">
      <c r="A520" s="166"/>
      <c r="B520" s="139" t="s">
        <v>428</v>
      </c>
      <c r="C520" s="41" t="s">
        <v>536</v>
      </c>
      <c r="D520" s="182"/>
      <c r="E520" s="182"/>
      <c r="F520" s="182"/>
      <c r="G520" s="182"/>
      <c r="H520" s="182"/>
      <c r="I520" s="80" t="s">
        <v>583</v>
      </c>
      <c r="J520" s="111"/>
    </row>
    <row r="521" spans="1:10" ht="38.25" outlineLevel="2">
      <c r="A521" s="166"/>
      <c r="B521" s="139" t="s">
        <v>428</v>
      </c>
      <c r="C521" s="41" t="s">
        <v>375</v>
      </c>
      <c r="D521" s="170"/>
      <c r="E521" s="170"/>
      <c r="F521" s="170"/>
      <c r="G521" s="170"/>
      <c r="H521" s="170"/>
      <c r="I521" s="80" t="s">
        <v>585</v>
      </c>
      <c r="J521" s="111"/>
    </row>
    <row r="522" spans="1:10" ht="39" outlineLevel="2" thickBot="1">
      <c r="A522" s="166"/>
      <c r="B522" s="139" t="s">
        <v>428</v>
      </c>
      <c r="C522" s="41" t="s">
        <v>376</v>
      </c>
      <c r="D522" s="174"/>
      <c r="E522" s="174"/>
      <c r="F522" s="174"/>
      <c r="G522" s="174"/>
      <c r="H522" s="174"/>
      <c r="I522" s="80" t="s">
        <v>374</v>
      </c>
      <c r="J522" s="111"/>
    </row>
    <row r="523" spans="1:10" ht="64.5" thickBot="1">
      <c r="A523" s="166"/>
      <c r="B523" s="137" t="s">
        <v>218</v>
      </c>
      <c r="C523" s="64" t="s">
        <v>737</v>
      </c>
      <c r="D523" s="74">
        <f>COUNTIF(D524:H527,"R")+COUNTIF(D533:H535,"R")+D528</f>
        <v>0</v>
      </c>
      <c r="E523" s="75">
        <f>COUNTIF(D524:H527,"Y")+COUNTIF(D533:H535,"Y")+E528</f>
        <v>0</v>
      </c>
      <c r="F523" s="76">
        <f>COUNTIF(D524:H527,"G")+COUNTIF(D533:H535,"G")+F528</f>
        <v>0</v>
      </c>
      <c r="G523" s="77">
        <f>COUNTIF(D524:H527,"U")+COUNTIF(D533:H535,"U")+G528</f>
        <v>0</v>
      </c>
      <c r="H523" s="78">
        <f>COUNTIF(D524:H527,"NA")+COUNTIF(D533:H535,"NA")+H528</f>
        <v>0</v>
      </c>
      <c r="I523" s="68">
        <v>9</v>
      </c>
      <c r="J523" s="111"/>
    </row>
    <row r="524" spans="1:10" ht="44.25" outlineLevel="1">
      <c r="A524" s="166"/>
      <c r="B524" s="139" t="s">
        <v>849</v>
      </c>
      <c r="C524" s="51" t="s">
        <v>535</v>
      </c>
      <c r="D524" s="182"/>
      <c r="E524" s="182"/>
      <c r="F524" s="182"/>
      <c r="G524" s="182"/>
      <c r="H524" s="182"/>
      <c r="I524" s="52" t="s">
        <v>1006</v>
      </c>
      <c r="J524" s="111"/>
    </row>
    <row r="525" spans="1:10" ht="51" outlineLevel="1">
      <c r="A525" s="166"/>
      <c r="B525" s="139" t="s">
        <v>751</v>
      </c>
      <c r="C525" s="106" t="s">
        <v>1291</v>
      </c>
      <c r="D525" s="170"/>
      <c r="E525" s="170"/>
      <c r="F525" s="170"/>
      <c r="G525" s="170"/>
      <c r="H525" s="170"/>
      <c r="I525" s="52" t="s">
        <v>1007</v>
      </c>
      <c r="J525" s="111"/>
    </row>
    <row r="526" spans="1:10" ht="51" outlineLevel="1">
      <c r="A526" s="166"/>
      <c r="B526" s="139" t="s">
        <v>849</v>
      </c>
      <c r="C526" s="51" t="s">
        <v>617</v>
      </c>
      <c r="D526" s="170"/>
      <c r="E526" s="170"/>
      <c r="F526" s="170"/>
      <c r="G526" s="170"/>
      <c r="H526" s="170"/>
      <c r="I526" s="80" t="s">
        <v>985</v>
      </c>
      <c r="J526" s="111"/>
    </row>
    <row r="527" spans="1:10" ht="42" outlineLevel="1" thickBot="1">
      <c r="A527" s="166"/>
      <c r="B527" s="139" t="s">
        <v>849</v>
      </c>
      <c r="C527" s="51" t="s">
        <v>534</v>
      </c>
      <c r="D527" s="174"/>
      <c r="E527" s="174"/>
      <c r="F527" s="174"/>
      <c r="G527" s="174"/>
      <c r="H527" s="174"/>
      <c r="I527" s="80" t="s">
        <v>1008</v>
      </c>
      <c r="J527" s="111"/>
    </row>
    <row r="528" spans="1:10" ht="39" outlineLevel="1" thickBot="1">
      <c r="A528" s="166"/>
      <c r="B528" s="139" t="s">
        <v>1086</v>
      </c>
      <c r="C528" s="83" t="s">
        <v>217</v>
      </c>
      <c r="D528" s="84">
        <f>COUNTIF(D529:H532,"R")</f>
        <v>0</v>
      </c>
      <c r="E528" s="84">
        <f>COUNTIF(D529:H532,"Y")</f>
        <v>0</v>
      </c>
      <c r="F528" s="86">
        <f>COUNTIF(D529:H532,"G")</f>
        <v>0</v>
      </c>
      <c r="G528" s="86">
        <f>COUNTIF(D529:H532,"U")</f>
        <v>0</v>
      </c>
      <c r="H528" s="86">
        <f>COUNTIF(D529:H532,"NA")</f>
        <v>0</v>
      </c>
      <c r="I528" s="82" t="s">
        <v>1009</v>
      </c>
      <c r="J528" s="111"/>
    </row>
    <row r="529" spans="1:10" ht="44.25" outlineLevel="2">
      <c r="A529" s="166"/>
      <c r="B529" s="139" t="s">
        <v>1086</v>
      </c>
      <c r="C529" s="41" t="s">
        <v>533</v>
      </c>
      <c r="D529" s="182"/>
      <c r="E529" s="182"/>
      <c r="F529" s="182"/>
      <c r="G529" s="182"/>
      <c r="H529" s="182"/>
      <c r="I529" s="80" t="s">
        <v>304</v>
      </c>
      <c r="J529" s="111"/>
    </row>
    <row r="530" spans="1:10" ht="38.25" outlineLevel="2">
      <c r="A530" s="166"/>
      <c r="B530" s="139" t="s">
        <v>1086</v>
      </c>
      <c r="C530" s="41" t="s">
        <v>378</v>
      </c>
      <c r="D530" s="182"/>
      <c r="E530" s="182"/>
      <c r="F530" s="182"/>
      <c r="G530" s="182"/>
      <c r="H530" s="182"/>
      <c r="I530" s="80" t="s">
        <v>305</v>
      </c>
      <c r="J530" s="111"/>
    </row>
    <row r="531" spans="1:10" ht="38.25" outlineLevel="2">
      <c r="A531" s="166"/>
      <c r="B531" s="139" t="s">
        <v>1086</v>
      </c>
      <c r="C531" s="41" t="s">
        <v>379</v>
      </c>
      <c r="D531" s="170"/>
      <c r="E531" s="170"/>
      <c r="F531" s="170"/>
      <c r="G531" s="170"/>
      <c r="H531" s="170"/>
      <c r="I531" s="80" t="s">
        <v>306</v>
      </c>
      <c r="J531" s="111"/>
    </row>
    <row r="532" spans="1:10" ht="38.25" outlineLevel="2">
      <c r="A532" s="166"/>
      <c r="B532" s="139" t="s">
        <v>1086</v>
      </c>
      <c r="C532" s="41" t="s">
        <v>380</v>
      </c>
      <c r="D532" s="170"/>
      <c r="E532" s="170"/>
      <c r="F532" s="170"/>
      <c r="G532" s="170"/>
      <c r="H532" s="170"/>
      <c r="I532" s="80" t="s">
        <v>377</v>
      </c>
      <c r="J532" s="111"/>
    </row>
    <row r="533" spans="1:10" ht="51" customHeight="1" outlineLevel="1">
      <c r="A533" s="166"/>
      <c r="B533" s="139" t="s">
        <v>1087</v>
      </c>
      <c r="C533" s="85" t="s">
        <v>239</v>
      </c>
      <c r="D533" s="170"/>
      <c r="E533" s="170"/>
      <c r="F533" s="170"/>
      <c r="G533" s="170"/>
      <c r="H533" s="170"/>
      <c r="I533" s="82" t="s">
        <v>689</v>
      </c>
      <c r="J533" s="111"/>
    </row>
    <row r="534" spans="1:10" ht="51" outlineLevel="1">
      <c r="A534" s="166"/>
      <c r="B534" s="139" t="s">
        <v>1088</v>
      </c>
      <c r="C534" s="85" t="s">
        <v>504</v>
      </c>
      <c r="D534" s="170"/>
      <c r="E534" s="170"/>
      <c r="F534" s="170"/>
      <c r="G534" s="170"/>
      <c r="H534" s="170"/>
      <c r="I534" s="82" t="s">
        <v>983</v>
      </c>
      <c r="J534" s="111"/>
    </row>
    <row r="535" spans="1:10" ht="51.75" outlineLevel="1" thickBot="1">
      <c r="A535" s="166"/>
      <c r="B535" s="139" t="s">
        <v>1089</v>
      </c>
      <c r="C535" s="51" t="s">
        <v>1106</v>
      </c>
      <c r="D535" s="174"/>
      <c r="E535" s="174"/>
      <c r="F535" s="174"/>
      <c r="G535" s="174"/>
      <c r="H535" s="174"/>
      <c r="I535" s="80" t="s">
        <v>984</v>
      </c>
      <c r="J535" s="111"/>
    </row>
    <row r="536" spans="1:10" ht="77.25" thickBot="1">
      <c r="A536" s="166"/>
      <c r="B536" s="139" t="s">
        <v>475</v>
      </c>
      <c r="C536" s="63" t="s">
        <v>1105</v>
      </c>
      <c r="D536" s="74">
        <f>COUNTIF(D559:H559,"R")+COUNTIF(D565:H565,"R")+D537+D548+D554+D560</f>
        <v>0</v>
      </c>
      <c r="E536" s="75">
        <f>COUNTIF(D559:H559,"Y")+COUNTIF(D565:H565,"Y")+E537+E548+E554+E560</f>
        <v>0</v>
      </c>
      <c r="F536" s="76">
        <f>COUNTIF(D559:H559,"G")+COUNTIF(D565:H565,"G")+F537+F548+F554+F560</f>
        <v>0</v>
      </c>
      <c r="G536" s="77">
        <f>COUNTIF(D559:H559,"U")+COUNTIF(D565:H565,"U")+G537+G548+G554+G560</f>
        <v>0</v>
      </c>
      <c r="H536" s="78">
        <f>COUNTIF(D559:H559,"NA")+COUNTIF(D565:H565,"NA")+H537+H548+H554+H560</f>
        <v>0</v>
      </c>
      <c r="I536" s="82">
        <v>10</v>
      </c>
      <c r="J536" s="111"/>
    </row>
    <row r="537" spans="1:10" ht="64.5" outlineLevel="1" thickBot="1">
      <c r="A537" s="166"/>
      <c r="B537" s="139" t="s">
        <v>1292</v>
      </c>
      <c r="C537" s="83" t="s">
        <v>300</v>
      </c>
      <c r="D537" s="84">
        <f>COUNTIF(D538:H547,"R")</f>
        <v>0</v>
      </c>
      <c r="E537" s="84">
        <f>COUNTIF(D538:H547,"Y")</f>
        <v>0</v>
      </c>
      <c r="F537" s="86">
        <f>COUNTIF(D538:H547,"G")</f>
        <v>0</v>
      </c>
      <c r="G537" s="86">
        <f>COUNTIF(D538:H547,"U")</f>
        <v>0</v>
      </c>
      <c r="H537" s="86">
        <f>COUNTIF(D538:H547,"NA")</f>
        <v>0</v>
      </c>
      <c r="I537" s="90" t="s">
        <v>797</v>
      </c>
      <c r="J537" s="111"/>
    </row>
    <row r="538" spans="1:10" ht="63.75" outlineLevel="2">
      <c r="A538" s="166"/>
      <c r="B538" s="139" t="s">
        <v>1292</v>
      </c>
      <c r="C538" s="41" t="s">
        <v>1241</v>
      </c>
      <c r="D538" s="182"/>
      <c r="E538" s="182"/>
      <c r="F538" s="182"/>
      <c r="G538" s="182"/>
      <c r="H538" s="182"/>
      <c r="I538" s="91" t="s">
        <v>1019</v>
      </c>
      <c r="J538" s="111"/>
    </row>
    <row r="539" spans="1:10" ht="38.25" outlineLevel="2">
      <c r="A539" s="166"/>
      <c r="B539" s="139" t="s">
        <v>849</v>
      </c>
      <c r="C539" s="41" t="s">
        <v>383</v>
      </c>
      <c r="D539" s="182"/>
      <c r="E539" s="182"/>
      <c r="F539" s="182"/>
      <c r="G539" s="182"/>
      <c r="H539" s="182"/>
      <c r="I539" s="91" t="s">
        <v>1020</v>
      </c>
      <c r="J539" s="111"/>
    </row>
    <row r="540" spans="1:10" ht="38.25" outlineLevel="2">
      <c r="A540" s="166"/>
      <c r="B540" s="139" t="s">
        <v>849</v>
      </c>
      <c r="C540" s="92" t="s">
        <v>384</v>
      </c>
      <c r="D540" s="170"/>
      <c r="E540" s="170"/>
      <c r="F540" s="170"/>
      <c r="G540" s="170"/>
      <c r="H540" s="170"/>
      <c r="I540" s="91" t="s">
        <v>1021</v>
      </c>
      <c r="J540" s="111"/>
    </row>
    <row r="541" spans="1:10" ht="38.25" outlineLevel="2">
      <c r="A541" s="166"/>
      <c r="B541" s="139" t="s">
        <v>470</v>
      </c>
      <c r="C541" s="92" t="s">
        <v>1240</v>
      </c>
      <c r="D541" s="170"/>
      <c r="E541" s="170"/>
      <c r="F541" s="170"/>
      <c r="G541" s="170"/>
      <c r="H541" s="170"/>
      <c r="I541" s="91" t="s">
        <v>1022</v>
      </c>
      <c r="J541" s="111"/>
    </row>
    <row r="542" spans="1:10" ht="38.25" outlineLevel="2">
      <c r="A542" s="166"/>
      <c r="B542" s="139" t="s">
        <v>849</v>
      </c>
      <c r="C542" s="92" t="s">
        <v>1104</v>
      </c>
      <c r="D542" s="170"/>
      <c r="E542" s="170"/>
      <c r="F542" s="170"/>
      <c r="G542" s="170"/>
      <c r="H542" s="170"/>
      <c r="I542" s="91" t="s">
        <v>1023</v>
      </c>
      <c r="J542" s="111"/>
    </row>
    <row r="543" spans="1:10" ht="38.25" outlineLevel="2">
      <c r="A543" s="166"/>
      <c r="B543" s="139" t="s">
        <v>849</v>
      </c>
      <c r="C543" s="41" t="s">
        <v>381</v>
      </c>
      <c r="D543" s="170"/>
      <c r="E543" s="170"/>
      <c r="F543" s="170"/>
      <c r="G543" s="170"/>
      <c r="H543" s="170"/>
      <c r="I543" s="91" t="s">
        <v>1024</v>
      </c>
      <c r="J543" s="111"/>
    </row>
    <row r="544" spans="1:10" ht="38.25" outlineLevel="2">
      <c r="A544" s="166"/>
      <c r="B544" s="139" t="s">
        <v>1237</v>
      </c>
      <c r="C544" s="41" t="s">
        <v>1238</v>
      </c>
      <c r="D544" s="170"/>
      <c r="E544" s="170"/>
      <c r="F544" s="170"/>
      <c r="G544" s="170"/>
      <c r="H544" s="170"/>
      <c r="I544" s="91" t="s">
        <v>1025</v>
      </c>
      <c r="J544" s="111"/>
    </row>
    <row r="545" spans="1:10" ht="38.25" outlineLevel="2">
      <c r="A545" s="166"/>
      <c r="B545" s="139" t="s">
        <v>849</v>
      </c>
      <c r="C545" s="41" t="s">
        <v>382</v>
      </c>
      <c r="D545" s="170"/>
      <c r="E545" s="170"/>
      <c r="F545" s="170"/>
      <c r="G545" s="170"/>
      <c r="H545" s="170"/>
      <c r="I545" s="91" t="s">
        <v>1026</v>
      </c>
      <c r="J545" s="111"/>
    </row>
    <row r="546" spans="1:10" ht="38.25" outlineLevel="2">
      <c r="A546" s="166"/>
      <c r="B546" s="139" t="s">
        <v>849</v>
      </c>
      <c r="C546" s="41" t="s">
        <v>1103</v>
      </c>
      <c r="D546" s="170"/>
      <c r="E546" s="170"/>
      <c r="F546" s="170"/>
      <c r="G546" s="170"/>
      <c r="H546" s="170"/>
      <c r="I546" s="91" t="s">
        <v>903</v>
      </c>
      <c r="J546" s="111"/>
    </row>
    <row r="547" spans="1:10" ht="64.5" outlineLevel="2" thickBot="1">
      <c r="A547" s="166"/>
      <c r="B547" s="139" t="s">
        <v>1292</v>
      </c>
      <c r="C547" s="41" t="s">
        <v>1236</v>
      </c>
      <c r="D547" s="174"/>
      <c r="E547" s="174"/>
      <c r="F547" s="174"/>
      <c r="G547" s="174"/>
      <c r="H547" s="174"/>
      <c r="I547" s="91" t="s">
        <v>732</v>
      </c>
      <c r="J547" s="111"/>
    </row>
    <row r="548" spans="1:10" ht="51.75" outlineLevel="1" thickBot="1">
      <c r="A548" s="166"/>
      <c r="B548" s="139" t="s">
        <v>1239</v>
      </c>
      <c r="C548" s="83" t="s">
        <v>532</v>
      </c>
      <c r="D548" s="84">
        <f>COUNTIF(D549:H553,"R")</f>
        <v>0</v>
      </c>
      <c r="E548" s="84">
        <f>COUNTIF(D549:H553,"Y")</f>
        <v>0</v>
      </c>
      <c r="F548" s="86">
        <f>COUNTIF(D549:H553,"G")</f>
        <v>0</v>
      </c>
      <c r="G548" s="86">
        <f>COUNTIF(D549:H553,"U")</f>
        <v>0</v>
      </c>
      <c r="H548" s="86">
        <f>COUNTIF(D549:H553,"NA")</f>
        <v>0</v>
      </c>
      <c r="I548" s="90" t="s">
        <v>798</v>
      </c>
      <c r="J548" s="111"/>
    </row>
    <row r="549" spans="1:10" ht="51" outlineLevel="2">
      <c r="A549" s="166"/>
      <c r="B549" s="139" t="s">
        <v>1239</v>
      </c>
      <c r="C549" s="41" t="s">
        <v>385</v>
      </c>
      <c r="D549" s="182"/>
      <c r="E549" s="182"/>
      <c r="F549" s="182"/>
      <c r="G549" s="182"/>
      <c r="H549" s="182"/>
      <c r="I549" s="91" t="s">
        <v>904</v>
      </c>
      <c r="J549" s="111"/>
    </row>
    <row r="550" spans="1:10" ht="89.25" customHeight="1" outlineLevel="2">
      <c r="A550" s="166"/>
      <c r="B550" s="139" t="s">
        <v>1239</v>
      </c>
      <c r="C550" s="41" t="s">
        <v>14</v>
      </c>
      <c r="D550" s="182"/>
      <c r="E550" s="182"/>
      <c r="F550" s="182"/>
      <c r="G550" s="182"/>
      <c r="H550" s="182"/>
      <c r="I550" s="91" t="s">
        <v>905</v>
      </c>
      <c r="J550" s="111"/>
    </row>
    <row r="551" spans="1:10" ht="38.25" outlineLevel="2">
      <c r="A551" s="166"/>
      <c r="B551" s="139" t="s">
        <v>586</v>
      </c>
      <c r="C551" s="41" t="s">
        <v>386</v>
      </c>
      <c r="D551" s="170"/>
      <c r="E551" s="170"/>
      <c r="F551" s="170"/>
      <c r="G551" s="170"/>
      <c r="H551" s="170"/>
      <c r="I551" s="91" t="s">
        <v>906</v>
      </c>
      <c r="J551" s="111"/>
    </row>
    <row r="552" spans="1:10" ht="38.25" outlineLevel="2">
      <c r="A552" s="166"/>
      <c r="B552" s="139" t="s">
        <v>586</v>
      </c>
      <c r="C552" s="41" t="s">
        <v>971</v>
      </c>
      <c r="D552" s="170"/>
      <c r="E552" s="170"/>
      <c r="F552" s="170"/>
      <c r="G552" s="170"/>
      <c r="H552" s="170"/>
      <c r="I552" s="91" t="s">
        <v>907</v>
      </c>
      <c r="J552" s="111"/>
    </row>
    <row r="553" spans="1:10" ht="39" outlineLevel="2" thickBot="1">
      <c r="A553" s="166"/>
      <c r="B553" s="139" t="s">
        <v>586</v>
      </c>
      <c r="C553" s="41" t="s">
        <v>972</v>
      </c>
      <c r="D553" s="174"/>
      <c r="E553" s="174"/>
      <c r="F553" s="174"/>
      <c r="G553" s="174"/>
      <c r="H553" s="174"/>
      <c r="I553" s="91" t="s">
        <v>908</v>
      </c>
      <c r="J553" s="111"/>
    </row>
    <row r="554" spans="1:10" ht="39" outlineLevel="1" thickBot="1">
      <c r="A554" s="166"/>
      <c r="B554" s="139" t="s">
        <v>341</v>
      </c>
      <c r="C554" s="83" t="s">
        <v>1102</v>
      </c>
      <c r="D554" s="84">
        <f>COUNTIF(D555:H558,"R")</f>
        <v>0</v>
      </c>
      <c r="E554" s="84">
        <f>COUNTIF(D555:H558,"Y")</f>
        <v>0</v>
      </c>
      <c r="F554" s="86">
        <f>COUNTIF(D555:H558,"G")</f>
        <v>0</v>
      </c>
      <c r="G554" s="86">
        <f>COUNTIF(D555:H558,"U")</f>
        <v>0</v>
      </c>
      <c r="H554" s="86">
        <f>COUNTIF(D555:H558,"NA")</f>
        <v>0</v>
      </c>
      <c r="I554" s="90" t="s">
        <v>995</v>
      </c>
      <c r="J554" s="111"/>
    </row>
    <row r="555" spans="1:10" ht="44.25" outlineLevel="2">
      <c r="A555" s="166"/>
      <c r="B555" s="139" t="s">
        <v>341</v>
      </c>
      <c r="C555" s="41" t="s">
        <v>522</v>
      </c>
      <c r="D555" s="182"/>
      <c r="E555" s="182"/>
      <c r="F555" s="182"/>
      <c r="G555" s="182"/>
      <c r="H555" s="182"/>
      <c r="I555" s="91" t="s">
        <v>828</v>
      </c>
      <c r="J555" s="111"/>
    </row>
    <row r="556" spans="1:10" ht="63.75" outlineLevel="2">
      <c r="A556" s="166"/>
      <c r="B556" s="139" t="s">
        <v>849</v>
      </c>
      <c r="C556" s="41" t="s">
        <v>975</v>
      </c>
      <c r="D556" s="182"/>
      <c r="E556" s="182"/>
      <c r="F556" s="182"/>
      <c r="G556" s="182"/>
      <c r="H556" s="182"/>
      <c r="I556" s="91" t="s">
        <v>231</v>
      </c>
      <c r="J556" s="111"/>
    </row>
    <row r="557" spans="1:10" ht="38.25" outlineLevel="2">
      <c r="A557" s="166"/>
      <c r="B557" s="139" t="s">
        <v>586</v>
      </c>
      <c r="C557" s="41" t="s">
        <v>974</v>
      </c>
      <c r="D557" s="170"/>
      <c r="E557" s="170"/>
      <c r="F557" s="170"/>
      <c r="G557" s="170"/>
      <c r="H557" s="170"/>
      <c r="I557" s="93" t="s">
        <v>232</v>
      </c>
      <c r="J557" s="111"/>
    </row>
    <row r="558" spans="1:10" ht="38.25" outlineLevel="2">
      <c r="A558" s="166"/>
      <c r="B558" s="139" t="s">
        <v>586</v>
      </c>
      <c r="C558" s="41" t="s">
        <v>523</v>
      </c>
      <c r="D558" s="170"/>
      <c r="E558" s="170"/>
      <c r="F558" s="170"/>
      <c r="G558" s="170"/>
      <c r="H558" s="170"/>
      <c r="I558" s="93" t="s">
        <v>973</v>
      </c>
      <c r="J558" s="111"/>
    </row>
    <row r="559" spans="1:10" ht="39" outlineLevel="1" thickBot="1">
      <c r="A559" s="166"/>
      <c r="B559" s="139" t="s">
        <v>586</v>
      </c>
      <c r="C559" s="51" t="s">
        <v>1254</v>
      </c>
      <c r="D559" s="170"/>
      <c r="E559" s="170"/>
      <c r="F559" s="170"/>
      <c r="G559" s="170"/>
      <c r="H559" s="170"/>
      <c r="I559" s="91" t="s">
        <v>233</v>
      </c>
      <c r="J559" s="111"/>
    </row>
    <row r="560" spans="1:10" ht="39" outlineLevel="1" thickBot="1">
      <c r="A560" s="166"/>
      <c r="B560" s="139" t="s">
        <v>849</v>
      </c>
      <c r="C560" s="83" t="s">
        <v>1101</v>
      </c>
      <c r="D560" s="84">
        <f>COUNTIF(D561:H564,"R")</f>
        <v>0</v>
      </c>
      <c r="E560" s="84">
        <f>COUNTIF(D561:H564,"Y")</f>
        <v>0</v>
      </c>
      <c r="F560" s="86">
        <f>COUNTIF(D561:H564,"G")</f>
        <v>0</v>
      </c>
      <c r="G560" s="86">
        <f>COUNTIF(D561:H564,"U")</f>
        <v>0</v>
      </c>
      <c r="H560" s="86">
        <f>COUNTIF(D561:H564,"NA")</f>
        <v>0</v>
      </c>
      <c r="I560" s="90" t="s">
        <v>234</v>
      </c>
      <c r="J560" s="111"/>
    </row>
    <row r="561" spans="1:10" ht="41.25" outlineLevel="2">
      <c r="A561" s="166"/>
      <c r="B561" s="139" t="s">
        <v>849</v>
      </c>
      <c r="C561" s="41" t="s">
        <v>525</v>
      </c>
      <c r="D561" s="182"/>
      <c r="E561" s="182"/>
      <c r="F561" s="182"/>
      <c r="G561" s="182"/>
      <c r="H561" s="182"/>
      <c r="I561" s="91" t="s">
        <v>1090</v>
      </c>
      <c r="J561" s="111"/>
    </row>
    <row r="562" spans="1:10" ht="38.25" outlineLevel="2">
      <c r="A562" s="166"/>
      <c r="B562" s="139" t="s">
        <v>849</v>
      </c>
      <c r="C562" s="41" t="s">
        <v>524</v>
      </c>
      <c r="D562" s="182"/>
      <c r="E562" s="182"/>
      <c r="F562" s="182"/>
      <c r="G562" s="182"/>
      <c r="H562" s="182"/>
      <c r="I562" s="91" t="s">
        <v>1091</v>
      </c>
      <c r="J562" s="111"/>
    </row>
    <row r="563" spans="1:10" ht="38.25" outlineLevel="2">
      <c r="A563" s="166"/>
      <c r="B563" s="139" t="s">
        <v>849</v>
      </c>
      <c r="C563" s="41" t="s">
        <v>1050</v>
      </c>
      <c r="D563" s="170"/>
      <c r="E563" s="170"/>
      <c r="F563" s="170"/>
      <c r="G563" s="170"/>
      <c r="H563" s="170"/>
      <c r="I563" s="91" t="s">
        <v>1092</v>
      </c>
      <c r="J563" s="111"/>
    </row>
    <row r="564" spans="1:10" ht="51" outlineLevel="2">
      <c r="A564" s="166"/>
      <c r="B564" s="139" t="s">
        <v>849</v>
      </c>
      <c r="C564" s="41" t="s">
        <v>526</v>
      </c>
      <c r="D564" s="170"/>
      <c r="E564" s="170"/>
      <c r="F564" s="170"/>
      <c r="G564" s="170"/>
      <c r="H564" s="170"/>
      <c r="I564" s="91" t="s">
        <v>1093</v>
      </c>
      <c r="J564" s="111"/>
    </row>
    <row r="565" spans="1:10" ht="42" outlineLevel="1" thickBot="1">
      <c r="A565" s="166"/>
      <c r="B565" s="139" t="s">
        <v>849</v>
      </c>
      <c r="C565" s="51" t="s">
        <v>1094</v>
      </c>
      <c r="D565" s="174"/>
      <c r="E565" s="174"/>
      <c r="F565" s="174"/>
      <c r="G565" s="174"/>
      <c r="H565" s="174"/>
      <c r="I565" s="91" t="s">
        <v>235</v>
      </c>
      <c r="J565" s="111"/>
    </row>
    <row r="566" spans="1:10" ht="77.25" thickBot="1">
      <c r="A566" s="166"/>
      <c r="B566" s="139" t="s">
        <v>1227</v>
      </c>
      <c r="C566" s="63" t="s">
        <v>1235</v>
      </c>
      <c r="D566" s="74">
        <f>COUNTIF(D567:H576,"R")</f>
        <v>0</v>
      </c>
      <c r="E566" s="75">
        <f>COUNTIF(D567:H576,"Y")</f>
        <v>0</v>
      </c>
      <c r="F566" s="76">
        <f>COUNTIF(D567:H576,"G")</f>
        <v>0</v>
      </c>
      <c r="G566" s="77">
        <f>COUNTIF(D567:H576,"U")</f>
        <v>0</v>
      </c>
      <c r="H566" s="78">
        <f>COUNTIF(D567:H576,"NA")</f>
        <v>0</v>
      </c>
      <c r="I566" s="82">
        <v>11</v>
      </c>
      <c r="J566" s="111"/>
    </row>
    <row r="567" spans="1:10" ht="38.25" outlineLevel="1">
      <c r="A567" s="166"/>
      <c r="B567" s="139" t="s">
        <v>392</v>
      </c>
      <c r="C567" s="51" t="s">
        <v>539</v>
      </c>
      <c r="D567" s="182"/>
      <c r="E567" s="182"/>
      <c r="F567" s="182"/>
      <c r="G567" s="182"/>
      <c r="H567" s="182"/>
      <c r="I567" s="80" t="s">
        <v>1010</v>
      </c>
      <c r="J567" s="111"/>
    </row>
    <row r="568" spans="1:10" ht="41.25" outlineLevel="1">
      <c r="A568" s="166"/>
      <c r="B568" s="139" t="s">
        <v>1095</v>
      </c>
      <c r="C568" s="51" t="s">
        <v>527</v>
      </c>
      <c r="D568" s="170"/>
      <c r="E568" s="170"/>
      <c r="F568" s="170"/>
      <c r="G568" s="170"/>
      <c r="H568" s="170"/>
      <c r="I568" s="80" t="s">
        <v>799</v>
      </c>
      <c r="J568" s="111"/>
    </row>
    <row r="569" spans="1:10" ht="51" outlineLevel="1">
      <c r="A569" s="166"/>
      <c r="B569" s="139" t="s">
        <v>1096</v>
      </c>
      <c r="C569" s="51" t="s">
        <v>858</v>
      </c>
      <c r="D569" s="170"/>
      <c r="E569" s="170"/>
      <c r="F569" s="170"/>
      <c r="G569" s="170"/>
      <c r="H569" s="170"/>
      <c r="I569" s="80" t="s">
        <v>800</v>
      </c>
      <c r="J569" s="111"/>
    </row>
    <row r="570" spans="1:10" ht="38.25" outlineLevel="1">
      <c r="A570" s="166"/>
      <c r="B570" s="139" t="s">
        <v>413</v>
      </c>
      <c r="C570" s="51" t="s">
        <v>859</v>
      </c>
      <c r="D570" s="170"/>
      <c r="E570" s="170"/>
      <c r="F570" s="170"/>
      <c r="G570" s="170"/>
      <c r="H570" s="170"/>
      <c r="I570" s="80" t="s">
        <v>1011</v>
      </c>
      <c r="J570" s="111"/>
    </row>
    <row r="571" spans="1:10" ht="63.75" outlineLevel="1">
      <c r="A571" s="166"/>
      <c r="B571" s="139" t="s">
        <v>1223</v>
      </c>
      <c r="C571" s="51" t="s">
        <v>1234</v>
      </c>
      <c r="D571" s="170"/>
      <c r="E571" s="170"/>
      <c r="F571" s="170"/>
      <c r="G571" s="170"/>
      <c r="H571" s="170"/>
      <c r="I571" s="80" t="s">
        <v>996</v>
      </c>
      <c r="J571" s="111"/>
    </row>
    <row r="572" spans="1:10" ht="63.75" outlineLevel="1">
      <c r="A572" s="166"/>
      <c r="B572" s="139" t="s">
        <v>1223</v>
      </c>
      <c r="C572" s="51" t="s">
        <v>1233</v>
      </c>
      <c r="D572" s="170"/>
      <c r="E572" s="170"/>
      <c r="F572" s="170"/>
      <c r="G572" s="170"/>
      <c r="H572" s="170"/>
      <c r="I572" s="80" t="s">
        <v>997</v>
      </c>
      <c r="J572" s="111"/>
    </row>
    <row r="573" spans="1:10" ht="63.75" outlineLevel="1">
      <c r="A573" s="166"/>
      <c r="B573" s="139" t="s">
        <v>1223</v>
      </c>
      <c r="C573" s="51" t="s">
        <v>1232</v>
      </c>
      <c r="D573" s="170"/>
      <c r="E573" s="170"/>
      <c r="F573" s="170"/>
      <c r="G573" s="170"/>
      <c r="H573" s="170"/>
      <c r="I573" s="80" t="s">
        <v>1012</v>
      </c>
      <c r="J573" s="111"/>
    </row>
    <row r="574" spans="1:10" ht="38.25" customHeight="1" outlineLevel="1">
      <c r="A574" s="166"/>
      <c r="B574" s="139" t="s">
        <v>855</v>
      </c>
      <c r="C574" s="51" t="s">
        <v>1051</v>
      </c>
      <c r="D574" s="170"/>
      <c r="E574" s="170"/>
      <c r="F574" s="170"/>
      <c r="G574" s="170"/>
      <c r="H574" s="170"/>
      <c r="I574" s="80" t="s">
        <v>1013</v>
      </c>
      <c r="J574" s="111"/>
    </row>
    <row r="575" spans="1:10" ht="51" outlineLevel="1">
      <c r="A575" s="166"/>
      <c r="B575" s="139" t="s">
        <v>855</v>
      </c>
      <c r="C575" s="51" t="s">
        <v>897</v>
      </c>
      <c r="D575" s="170"/>
      <c r="E575" s="170"/>
      <c r="F575" s="170"/>
      <c r="G575" s="170"/>
      <c r="H575" s="170"/>
      <c r="I575" s="80" t="s">
        <v>804</v>
      </c>
      <c r="J575" s="111"/>
    </row>
    <row r="576" spans="1:10" ht="39" outlineLevel="1" thickBot="1">
      <c r="A576" s="166"/>
      <c r="B576" s="139" t="s">
        <v>1097</v>
      </c>
      <c r="C576" s="51" t="s">
        <v>898</v>
      </c>
      <c r="D576" s="174"/>
      <c r="E576" s="174"/>
      <c r="F576" s="174"/>
      <c r="G576" s="174"/>
      <c r="H576" s="174"/>
      <c r="I576" s="80" t="s">
        <v>899</v>
      </c>
      <c r="J576" s="111"/>
    </row>
    <row r="577" spans="1:10" ht="77.25" thickBot="1">
      <c r="A577" s="166"/>
      <c r="B577" s="139" t="s">
        <v>1227</v>
      </c>
      <c r="C577" s="63" t="s">
        <v>1229</v>
      </c>
      <c r="D577" s="74">
        <f>COUNTIF(D578:H598,"R")</f>
        <v>0</v>
      </c>
      <c r="E577" s="75">
        <f>COUNTIF(D578:H598,"Y")</f>
        <v>0</v>
      </c>
      <c r="F577" s="76">
        <f>COUNTIF(D578:H598,"G")</f>
        <v>0</v>
      </c>
      <c r="G577" s="77">
        <f>COUNTIF(D578:H598,"U")</f>
        <v>0</v>
      </c>
      <c r="H577" s="78">
        <f>COUNTIF(D578:H598,"NA")</f>
        <v>0</v>
      </c>
      <c r="I577" s="82">
        <v>12</v>
      </c>
      <c r="J577" s="111"/>
    </row>
    <row r="578" spans="1:10" ht="63.75" outlineLevel="1">
      <c r="A578" s="166"/>
      <c r="B578" s="139" t="s">
        <v>1292</v>
      </c>
      <c r="C578" s="51" t="s">
        <v>1228</v>
      </c>
      <c r="D578" s="182"/>
      <c r="E578" s="182"/>
      <c r="F578" s="182"/>
      <c r="G578" s="182"/>
      <c r="H578" s="182"/>
      <c r="I578" s="80" t="s">
        <v>656</v>
      </c>
      <c r="J578" s="111"/>
    </row>
    <row r="579" spans="1:10" ht="63" outlineLevel="1">
      <c r="A579" s="166"/>
      <c r="B579" s="139" t="s">
        <v>1223</v>
      </c>
      <c r="C579" s="51" t="s">
        <v>1230</v>
      </c>
      <c r="D579" s="170"/>
      <c r="E579" s="170"/>
      <c r="F579" s="170"/>
      <c r="G579" s="170"/>
      <c r="H579" s="170"/>
      <c r="I579" s="80" t="s">
        <v>657</v>
      </c>
      <c r="J579" s="111"/>
    </row>
    <row r="580" spans="1:10" ht="63.75" outlineLevel="1">
      <c r="A580" s="166"/>
      <c r="B580" s="139" t="s">
        <v>1223</v>
      </c>
      <c r="C580" s="106" t="s">
        <v>1231</v>
      </c>
      <c r="D580" s="170"/>
      <c r="E580" s="170"/>
      <c r="F580" s="170"/>
      <c r="G580" s="170"/>
      <c r="H580" s="170"/>
      <c r="I580" s="80" t="s">
        <v>658</v>
      </c>
      <c r="J580" s="111"/>
    </row>
    <row r="581" spans="1:10" ht="38.25" outlineLevel="1">
      <c r="A581" s="166"/>
      <c r="B581" s="139" t="s">
        <v>1098</v>
      </c>
      <c r="C581" s="51" t="s">
        <v>240</v>
      </c>
      <c r="D581" s="170"/>
      <c r="E581" s="170"/>
      <c r="F581" s="170"/>
      <c r="G581" s="170"/>
      <c r="H581" s="170"/>
      <c r="I581" s="80" t="s">
        <v>909</v>
      </c>
      <c r="J581" s="111"/>
    </row>
    <row r="582" spans="1:10" ht="51" outlineLevel="1">
      <c r="A582" s="166"/>
      <c r="B582" s="139" t="s">
        <v>1098</v>
      </c>
      <c r="C582" s="51" t="s">
        <v>910</v>
      </c>
      <c r="D582" s="170"/>
      <c r="E582" s="170"/>
      <c r="F582" s="170"/>
      <c r="G582" s="170"/>
      <c r="H582" s="170"/>
      <c r="I582" s="80" t="s">
        <v>911</v>
      </c>
      <c r="J582" s="111"/>
    </row>
    <row r="583" spans="1:10" ht="38.25" outlineLevel="1">
      <c r="A583" s="166"/>
      <c r="B583" s="139" t="s">
        <v>1098</v>
      </c>
      <c r="C583" s="51" t="s">
        <v>1100</v>
      </c>
      <c r="D583" s="170"/>
      <c r="E583" s="170"/>
      <c r="F583" s="170"/>
      <c r="G583" s="170"/>
      <c r="H583" s="170"/>
      <c r="I583" s="80" t="s">
        <v>912</v>
      </c>
      <c r="J583" s="110"/>
    </row>
    <row r="584" spans="1:10" ht="38.25" outlineLevel="1">
      <c r="A584" s="166"/>
      <c r="B584" s="139" t="s">
        <v>1098</v>
      </c>
      <c r="C584" s="51" t="s">
        <v>913</v>
      </c>
      <c r="D584" s="170"/>
      <c r="E584" s="170"/>
      <c r="F584" s="170"/>
      <c r="G584" s="170"/>
      <c r="H584" s="170"/>
      <c r="I584" s="80" t="s">
        <v>914</v>
      </c>
      <c r="J584" s="110"/>
    </row>
    <row r="585" spans="1:10" ht="38.25" outlineLevel="1">
      <c r="A585" s="166"/>
      <c r="B585" s="139" t="s">
        <v>1085</v>
      </c>
      <c r="C585" s="51" t="s">
        <v>915</v>
      </c>
      <c r="D585" s="170"/>
      <c r="E585" s="170"/>
      <c r="F585" s="170"/>
      <c r="G585" s="170"/>
      <c r="H585" s="170"/>
      <c r="I585" s="80" t="s">
        <v>916</v>
      </c>
      <c r="J585" s="111"/>
    </row>
    <row r="586" spans="1:10" ht="63.75" outlineLevel="1">
      <c r="A586" s="166"/>
      <c r="B586" s="139" t="s">
        <v>1223</v>
      </c>
      <c r="C586" s="51" t="s">
        <v>1224</v>
      </c>
      <c r="D586" s="170"/>
      <c r="E586" s="170"/>
      <c r="F586" s="170"/>
      <c r="G586" s="170"/>
      <c r="H586" s="170"/>
      <c r="I586" s="80" t="s">
        <v>917</v>
      </c>
      <c r="J586" s="111"/>
    </row>
    <row r="587" spans="1:10" ht="63.75" outlineLevel="1">
      <c r="A587" s="166"/>
      <c r="B587" s="139" t="s">
        <v>1223</v>
      </c>
      <c r="C587" s="51" t="s">
        <v>1225</v>
      </c>
      <c r="D587" s="170"/>
      <c r="E587" s="170"/>
      <c r="F587" s="170"/>
      <c r="G587" s="170"/>
      <c r="H587" s="170"/>
      <c r="I587" s="80" t="s">
        <v>918</v>
      </c>
      <c r="J587" s="110"/>
    </row>
    <row r="588" spans="1:10" ht="38.25" outlineLevel="1">
      <c r="A588" s="166"/>
      <c r="B588" s="139" t="s">
        <v>638</v>
      </c>
      <c r="C588" s="106" t="s">
        <v>762</v>
      </c>
      <c r="D588" s="170"/>
      <c r="E588" s="170"/>
      <c r="F588" s="170"/>
      <c r="G588" s="170"/>
      <c r="H588" s="170"/>
      <c r="I588" s="80" t="s">
        <v>919</v>
      </c>
      <c r="J588" s="110"/>
    </row>
    <row r="589" spans="1:10" ht="38.25" outlineLevel="1">
      <c r="A589" s="166"/>
      <c r="B589" s="139" t="s">
        <v>1099</v>
      </c>
      <c r="C589" s="106" t="s">
        <v>920</v>
      </c>
      <c r="D589" s="170"/>
      <c r="E589" s="170"/>
      <c r="F589" s="170"/>
      <c r="G589" s="170"/>
      <c r="H589" s="170"/>
      <c r="I589" s="80" t="s">
        <v>921</v>
      </c>
      <c r="J589" s="110"/>
    </row>
    <row r="590" spans="1:10" ht="51" outlineLevel="1">
      <c r="A590" s="166"/>
      <c r="B590" s="139" t="s">
        <v>639</v>
      </c>
      <c r="C590" s="51" t="s">
        <v>266</v>
      </c>
      <c r="D590" s="170"/>
      <c r="E590" s="170"/>
      <c r="F590" s="170"/>
      <c r="G590" s="170"/>
      <c r="H590" s="170"/>
      <c r="I590" s="80" t="s">
        <v>267</v>
      </c>
      <c r="J590" s="110"/>
    </row>
    <row r="591" spans="1:10" ht="38.25" outlineLevel="1">
      <c r="A591" s="166"/>
      <c r="B591" s="139" t="s">
        <v>643</v>
      </c>
      <c r="C591" s="51" t="s">
        <v>761</v>
      </c>
      <c r="D591" s="170"/>
      <c r="E591" s="170"/>
      <c r="F591" s="170"/>
      <c r="G591" s="170"/>
      <c r="H591" s="170"/>
      <c r="I591" s="80" t="s">
        <v>587</v>
      </c>
      <c r="J591" s="110"/>
    </row>
    <row r="592" spans="1:10" ht="38.25" outlineLevel="1">
      <c r="A592" s="166"/>
      <c r="B592" s="139" t="s">
        <v>640</v>
      </c>
      <c r="C592" s="51" t="s">
        <v>588</v>
      </c>
      <c r="D592" s="170"/>
      <c r="E592" s="170"/>
      <c r="F592" s="170"/>
      <c r="G592" s="170"/>
      <c r="H592" s="170"/>
      <c r="I592" s="80" t="s">
        <v>589</v>
      </c>
      <c r="J592" s="110"/>
    </row>
    <row r="593" spans="1:10" ht="63.75" outlineLevel="1">
      <c r="A593" s="166"/>
      <c r="B593" s="139" t="s">
        <v>1292</v>
      </c>
      <c r="C593" s="51" t="s">
        <v>1226</v>
      </c>
      <c r="D593" s="170"/>
      <c r="E593" s="170"/>
      <c r="F593" s="170"/>
      <c r="G593" s="170"/>
      <c r="H593" s="170"/>
      <c r="I593" s="80" t="s">
        <v>590</v>
      </c>
      <c r="J593" s="110"/>
    </row>
    <row r="594" spans="1:10" ht="25.5" outlineLevel="1">
      <c r="A594" s="166"/>
      <c r="B594" s="139" t="s">
        <v>586</v>
      </c>
      <c r="C594" s="106" t="s">
        <v>1066</v>
      </c>
      <c r="D594" s="170"/>
      <c r="E594" s="170"/>
      <c r="F594" s="170"/>
      <c r="G594" s="170"/>
      <c r="H594" s="170"/>
      <c r="I594" s="80" t="s">
        <v>591</v>
      </c>
      <c r="J594" s="110"/>
    </row>
    <row r="595" spans="1:10" ht="41.25" outlineLevel="1">
      <c r="A595" s="166"/>
      <c r="B595" s="139" t="s">
        <v>586</v>
      </c>
      <c r="C595" s="106" t="s">
        <v>528</v>
      </c>
      <c r="D595" s="170"/>
      <c r="E595" s="170"/>
      <c r="F595" s="170"/>
      <c r="G595" s="170"/>
      <c r="H595" s="170"/>
      <c r="I595" s="80" t="s">
        <v>592</v>
      </c>
      <c r="J595" s="111"/>
    </row>
    <row r="596" spans="1:10" ht="41.25" outlineLevel="1">
      <c r="A596" s="166"/>
      <c r="B596" s="139" t="s">
        <v>849</v>
      </c>
      <c r="C596" s="106" t="s">
        <v>529</v>
      </c>
      <c r="D596" s="170"/>
      <c r="E596" s="170"/>
      <c r="F596" s="170"/>
      <c r="G596" s="170"/>
      <c r="H596" s="170"/>
      <c r="I596" s="80" t="s">
        <v>593</v>
      </c>
      <c r="J596" s="111"/>
    </row>
    <row r="597" spans="1:10" ht="41.25" outlineLevel="1">
      <c r="A597" s="166"/>
      <c r="B597" s="139" t="s">
        <v>849</v>
      </c>
      <c r="C597" s="94" t="s">
        <v>530</v>
      </c>
      <c r="D597" s="170"/>
      <c r="E597" s="170"/>
      <c r="F597" s="170"/>
      <c r="G597" s="170"/>
      <c r="H597" s="170"/>
      <c r="I597" s="80" t="s">
        <v>594</v>
      </c>
      <c r="J597" s="111"/>
    </row>
    <row r="598" spans="1:10" ht="54" outlineLevel="1">
      <c r="A598" s="166"/>
      <c r="B598" s="139" t="s">
        <v>849</v>
      </c>
      <c r="C598" s="51" t="s">
        <v>531</v>
      </c>
      <c r="D598" s="170"/>
      <c r="E598" s="170"/>
      <c r="F598" s="170"/>
      <c r="G598" s="170"/>
      <c r="H598" s="170"/>
      <c r="I598" s="80" t="s">
        <v>595</v>
      </c>
      <c r="J598" s="111"/>
    </row>
  </sheetData>
  <sheetProtection password="CDFA" sheet="1" objects="1" scenarios="1" selectLockedCells="1"/>
  <autoFilter ref="A14:B598"/>
  <mergeCells count="539">
    <mergeCell ref="D317:H317"/>
    <mergeCell ref="D480:H480"/>
    <mergeCell ref="D481:H481"/>
    <mergeCell ref="D112:H112"/>
    <mergeCell ref="D251:H251"/>
    <mergeCell ref="D252:H252"/>
    <mergeCell ref="D474:H474"/>
    <mergeCell ref="D460:H460"/>
    <mergeCell ref="D408:H408"/>
    <mergeCell ref="D403:H403"/>
    <mergeCell ref="D59:H59"/>
    <mergeCell ref="D60:H60"/>
    <mergeCell ref="D61:H61"/>
    <mergeCell ref="D111:H111"/>
    <mergeCell ref="D103:H103"/>
    <mergeCell ref="D101:H101"/>
    <mergeCell ref="D109:H109"/>
    <mergeCell ref="D106:H106"/>
    <mergeCell ref="D108:H108"/>
    <mergeCell ref="D105:H105"/>
    <mergeCell ref="D390:H390"/>
    <mergeCell ref="D391:H391"/>
    <mergeCell ref="D419:H419"/>
    <mergeCell ref="D394:H394"/>
    <mergeCell ref="D392:H392"/>
    <mergeCell ref="D412:H412"/>
    <mergeCell ref="D413:H413"/>
    <mergeCell ref="D415:H415"/>
    <mergeCell ref="D400:H400"/>
    <mergeCell ref="D410:H410"/>
    <mergeCell ref="D406:H406"/>
    <mergeCell ref="D411:H411"/>
    <mergeCell ref="D404:H404"/>
    <mergeCell ref="D407:H407"/>
    <mergeCell ref="D405:H405"/>
    <mergeCell ref="D414:H414"/>
    <mergeCell ref="D552:H552"/>
    <mergeCell ref="D297:H297"/>
    <mergeCell ref="D280:H280"/>
    <mergeCell ref="D318:H318"/>
    <mergeCell ref="D358:H358"/>
    <mergeCell ref="D337:H337"/>
    <mergeCell ref="D307:H307"/>
    <mergeCell ref="D312:H312"/>
    <mergeCell ref="D285:H285"/>
    <mergeCell ref="D334:H334"/>
    <mergeCell ref="D571:H571"/>
    <mergeCell ref="D570:H570"/>
    <mergeCell ref="D562:H562"/>
    <mergeCell ref="D524:H524"/>
    <mergeCell ref="D561:H561"/>
    <mergeCell ref="D557:H557"/>
    <mergeCell ref="D556:H556"/>
    <mergeCell ref="D555:H555"/>
    <mergeCell ref="D553:H553"/>
    <mergeCell ref="D546:H546"/>
    <mergeCell ref="D513:H513"/>
    <mergeCell ref="D565:H565"/>
    <mergeCell ref="D558:H558"/>
    <mergeCell ref="D559:H559"/>
    <mergeCell ref="D544:H544"/>
    <mergeCell ref="D547:H547"/>
    <mergeCell ref="D540:H540"/>
    <mergeCell ref="D538:H538"/>
    <mergeCell ref="D564:H564"/>
    <mergeCell ref="D563:H563"/>
    <mergeCell ref="D515:H515"/>
    <mergeCell ref="D539:H539"/>
    <mergeCell ref="D236:H236"/>
    <mergeCell ref="D234:H234"/>
    <mergeCell ref="D235:H235"/>
    <mergeCell ref="D274:H274"/>
    <mergeCell ref="D270:H270"/>
    <mergeCell ref="D260:H260"/>
    <mergeCell ref="D267:H267"/>
    <mergeCell ref="D277:H277"/>
    <mergeCell ref="D568:H568"/>
    <mergeCell ref="D569:H569"/>
    <mergeCell ref="D575:H575"/>
    <mergeCell ref="D589:H589"/>
    <mergeCell ref="D588:H588"/>
    <mergeCell ref="D586:H586"/>
    <mergeCell ref="D584:H584"/>
    <mergeCell ref="D576:H576"/>
    <mergeCell ref="D573:H573"/>
    <mergeCell ref="D572:H572"/>
    <mergeCell ref="D240:H240"/>
    <mergeCell ref="D264:H264"/>
    <mergeCell ref="D268:H268"/>
    <mergeCell ref="D271:H271"/>
    <mergeCell ref="D256:H256"/>
    <mergeCell ref="D262:H262"/>
    <mergeCell ref="D263:H263"/>
    <mergeCell ref="D249:H249"/>
    <mergeCell ref="D250:H250"/>
    <mergeCell ref="D253:H253"/>
    <mergeCell ref="D282:H282"/>
    <mergeCell ref="D283:H283"/>
    <mergeCell ref="D338:H338"/>
    <mergeCell ref="D355:H355"/>
    <mergeCell ref="D351:H351"/>
    <mergeCell ref="D339:H339"/>
    <mergeCell ref="D350:H350"/>
    <mergeCell ref="D335:H335"/>
    <mergeCell ref="D314:H314"/>
    <mergeCell ref="D291:H291"/>
    <mergeCell ref="D371:H371"/>
    <mergeCell ref="D420:H420"/>
    <mergeCell ref="D373:H373"/>
    <mergeCell ref="D401:H401"/>
    <mergeCell ref="D377:H377"/>
    <mergeCell ref="D388:H388"/>
    <mergeCell ref="D402:H402"/>
    <mergeCell ref="D384:H384"/>
    <mergeCell ref="D374:H374"/>
    <mergeCell ref="D381:H381"/>
    <mergeCell ref="D372:H372"/>
    <mergeCell ref="D596:H596"/>
    <mergeCell ref="D543:H543"/>
    <mergeCell ref="D525:H525"/>
    <mergeCell ref="D509:H509"/>
    <mergeCell ref="D595:H595"/>
    <mergeCell ref="D526:H526"/>
    <mergeCell ref="D551:H551"/>
    <mergeCell ref="D574:H574"/>
    <mergeCell ref="D395:H395"/>
    <mergeCell ref="D279:H279"/>
    <mergeCell ref="D320:H320"/>
    <mergeCell ref="D550:H550"/>
    <mergeCell ref="D316:H316"/>
    <mergeCell ref="D333:H333"/>
    <mergeCell ref="D387:H387"/>
    <mergeCell ref="D423:H423"/>
    <mergeCell ref="D346:H346"/>
    <mergeCell ref="D378:H378"/>
    <mergeCell ref="D319:H319"/>
    <mergeCell ref="D254:H254"/>
    <mergeCell ref="D258:H258"/>
    <mergeCell ref="D255:H255"/>
    <mergeCell ref="D257:H257"/>
    <mergeCell ref="D208:H208"/>
    <mergeCell ref="D230:H230"/>
    <mergeCell ref="D231:H231"/>
    <mergeCell ref="D227:H227"/>
    <mergeCell ref="D228:H228"/>
    <mergeCell ref="D229:H229"/>
    <mergeCell ref="D221:H221"/>
    <mergeCell ref="D222:H222"/>
    <mergeCell ref="D214:H214"/>
    <mergeCell ref="D216:H216"/>
    <mergeCell ref="D322:H322"/>
    <mergeCell ref="D323:H323"/>
    <mergeCell ref="D341:H341"/>
    <mergeCell ref="D328:H328"/>
    <mergeCell ref="D326:H326"/>
    <mergeCell ref="D343:H343"/>
    <mergeCell ref="D327:H327"/>
    <mergeCell ref="D347:H347"/>
    <mergeCell ref="D340:H340"/>
    <mergeCell ref="D331:H331"/>
    <mergeCell ref="D344:H344"/>
    <mergeCell ref="D342:H342"/>
    <mergeCell ref="D265:H265"/>
    <mergeCell ref="D324:H324"/>
    <mergeCell ref="D325:H325"/>
    <mergeCell ref="D276:H276"/>
    <mergeCell ref="D269:H269"/>
    <mergeCell ref="D273:H273"/>
    <mergeCell ref="D309:H309"/>
    <mergeCell ref="D284:H284"/>
    <mergeCell ref="D313:H313"/>
    <mergeCell ref="D286:H286"/>
    <mergeCell ref="D593:H593"/>
    <mergeCell ref="D591:H591"/>
    <mergeCell ref="D587:H587"/>
    <mergeCell ref="D592:H592"/>
    <mergeCell ref="D590:H590"/>
    <mergeCell ref="D470:H470"/>
    <mergeCell ref="D467:H467"/>
    <mergeCell ref="D476:H476"/>
    <mergeCell ref="D477:H477"/>
    <mergeCell ref="D585:H585"/>
    <mergeCell ref="D580:H580"/>
    <mergeCell ref="D583:H583"/>
    <mergeCell ref="D507:H507"/>
    <mergeCell ref="D581:H581"/>
    <mergeCell ref="D529:H529"/>
    <mergeCell ref="D545:H545"/>
    <mergeCell ref="D541:H541"/>
    <mergeCell ref="D542:H542"/>
    <mergeCell ref="D567:H567"/>
    <mergeCell ref="D484:H484"/>
    <mergeCell ref="D475:H475"/>
    <mergeCell ref="D473:H473"/>
    <mergeCell ref="D472:H472"/>
    <mergeCell ref="D478:H478"/>
    <mergeCell ref="D501:H501"/>
    <mergeCell ref="D532:H532"/>
    <mergeCell ref="D549:H549"/>
    <mergeCell ref="D535:H535"/>
    <mergeCell ref="D504:H504"/>
    <mergeCell ref="D514:H514"/>
    <mergeCell ref="D517:H517"/>
    <mergeCell ref="D520:H520"/>
    <mergeCell ref="D531:H531"/>
    <mergeCell ref="D519:H519"/>
    <mergeCell ref="D376:H376"/>
    <mergeCell ref="D497:H497"/>
    <mergeCell ref="D512:H512"/>
    <mergeCell ref="D502:H502"/>
    <mergeCell ref="D505:H505"/>
    <mergeCell ref="D506:H506"/>
    <mergeCell ref="D511:H511"/>
    <mergeCell ref="D503:H503"/>
    <mergeCell ref="D500:H500"/>
    <mergeCell ref="D510:H510"/>
    <mergeCell ref="D175:H175"/>
    <mergeCell ref="D176:H176"/>
    <mergeCell ref="D393:H393"/>
    <mergeCell ref="D389:H389"/>
    <mergeCell ref="D383:H383"/>
    <mergeCell ref="D379:H379"/>
    <mergeCell ref="D380:H380"/>
    <mergeCell ref="D366:H366"/>
    <mergeCell ref="D369:H369"/>
    <mergeCell ref="D367:H367"/>
    <mergeCell ref="D168:H168"/>
    <mergeCell ref="D170:H170"/>
    <mergeCell ref="D169:H169"/>
    <mergeCell ref="D172:H172"/>
    <mergeCell ref="D173:H173"/>
    <mergeCell ref="D174:H174"/>
    <mergeCell ref="D171:H171"/>
    <mergeCell ref="D161:H161"/>
    <mergeCell ref="D162:H162"/>
    <mergeCell ref="D163:H163"/>
    <mergeCell ref="D164:H164"/>
    <mergeCell ref="D166:H166"/>
    <mergeCell ref="D167:H167"/>
    <mergeCell ref="D165:H165"/>
    <mergeCell ref="D115:H115"/>
    <mergeCell ref="D134:H134"/>
    <mergeCell ref="D127:H127"/>
    <mergeCell ref="D138:H138"/>
    <mergeCell ref="D133:H133"/>
    <mergeCell ref="D120:H120"/>
    <mergeCell ref="D121:H121"/>
    <mergeCell ref="D125:H125"/>
    <mergeCell ref="D135:H135"/>
    <mergeCell ref="D136:H136"/>
    <mergeCell ref="D95:H95"/>
    <mergeCell ref="D88:H88"/>
    <mergeCell ref="D89:H89"/>
    <mergeCell ref="D90:H90"/>
    <mergeCell ref="D93:H93"/>
    <mergeCell ref="D92:H92"/>
    <mergeCell ref="D96:H96"/>
    <mergeCell ref="D102:H102"/>
    <mergeCell ref="D100:H100"/>
    <mergeCell ref="D97:H97"/>
    <mergeCell ref="D99:H99"/>
    <mergeCell ref="D70:H70"/>
    <mergeCell ref="D72:H72"/>
    <mergeCell ref="D87:H87"/>
    <mergeCell ref="D82:H82"/>
    <mergeCell ref="D83:H83"/>
    <mergeCell ref="D85:H85"/>
    <mergeCell ref="D86:H86"/>
    <mergeCell ref="D74:H74"/>
    <mergeCell ref="D75:H75"/>
    <mergeCell ref="D78:H78"/>
    <mergeCell ref="D79:H79"/>
    <mergeCell ref="D20:H20"/>
    <mergeCell ref="D22:H22"/>
    <mergeCell ref="D23:H23"/>
    <mergeCell ref="D24:H24"/>
    <mergeCell ref="D29:H29"/>
    <mergeCell ref="C2:I2"/>
    <mergeCell ref="C3:I3"/>
    <mergeCell ref="D18:H18"/>
    <mergeCell ref="D16:H16"/>
    <mergeCell ref="D12:H12"/>
    <mergeCell ref="C9:G9"/>
    <mergeCell ref="D17:H17"/>
    <mergeCell ref="D19:H19"/>
    <mergeCell ref="D25:H25"/>
    <mergeCell ref="D598:H598"/>
    <mergeCell ref="D242:H242"/>
    <mergeCell ref="D597:H597"/>
    <mergeCell ref="D272:H272"/>
    <mergeCell ref="D295:H295"/>
    <mergeCell ref="D261:H261"/>
    <mergeCell ref="D516:H516"/>
    <mergeCell ref="D499:H499"/>
    <mergeCell ref="D463:H463"/>
    <mergeCell ref="D289:H289"/>
    <mergeCell ref="D308:H308"/>
    <mergeCell ref="D363:H363"/>
    <mergeCell ref="D303:H303"/>
    <mergeCell ref="D47:H47"/>
    <mergeCell ref="D48:H48"/>
    <mergeCell ref="D53:H53"/>
    <mergeCell ref="D49:H49"/>
    <mergeCell ref="D50:H50"/>
    <mergeCell ref="D51:H51"/>
    <mergeCell ref="D155:H155"/>
    <mergeCell ref="D158:H158"/>
    <mergeCell ref="D159:H159"/>
    <mergeCell ref="D422:H422"/>
    <mergeCell ref="D266:H266"/>
    <mergeCell ref="D375:H375"/>
    <mergeCell ref="D361:H361"/>
    <mergeCell ref="D370:H370"/>
    <mergeCell ref="D292:H292"/>
    <mergeCell ref="D345:H345"/>
    <mergeCell ref="D304:H304"/>
    <mergeCell ref="D306:H306"/>
    <mergeCell ref="D305:H305"/>
    <mergeCell ref="D66:H66"/>
    <mergeCell ref="D290:H290"/>
    <mergeCell ref="D296:H296"/>
    <mergeCell ref="D130:H130"/>
    <mergeCell ref="D148:H148"/>
    <mergeCell ref="D149:H149"/>
    <mergeCell ref="D146:H146"/>
    <mergeCell ref="D147:H147"/>
    <mergeCell ref="D311:H311"/>
    <mergeCell ref="D122:H122"/>
    <mergeCell ref="D132:H132"/>
    <mergeCell ref="D469:H469"/>
    <mergeCell ref="D451:H451"/>
    <mergeCell ref="D465:H465"/>
    <mergeCell ref="D160:H160"/>
    <mergeCell ref="D428:H428"/>
    <mergeCell ref="D426:H426"/>
    <mergeCell ref="D427:H427"/>
    <mergeCell ref="D38:H38"/>
    <mergeCell ref="D40:H40"/>
    <mergeCell ref="D117:H117"/>
    <mergeCell ref="D118:H118"/>
    <mergeCell ref="D57:H57"/>
    <mergeCell ref="D67:H67"/>
    <mergeCell ref="D69:H69"/>
    <mergeCell ref="D54:H54"/>
    <mergeCell ref="D81:H81"/>
    <mergeCell ref="D80:H80"/>
    <mergeCell ref="J3:J4"/>
    <mergeCell ref="J6:J7"/>
    <mergeCell ref="D36:H36"/>
    <mergeCell ref="D37:H37"/>
    <mergeCell ref="D34:H34"/>
    <mergeCell ref="D35:H35"/>
    <mergeCell ref="D27:H27"/>
    <mergeCell ref="D26:H26"/>
    <mergeCell ref="D30:H30"/>
    <mergeCell ref="D32:H32"/>
    <mergeCell ref="D31:H31"/>
    <mergeCell ref="D33:H33"/>
    <mergeCell ref="D41:H41"/>
    <mergeCell ref="D124:H124"/>
    <mergeCell ref="D107:H107"/>
    <mergeCell ref="D116:H116"/>
    <mergeCell ref="D43:H43"/>
    <mergeCell ref="D45:H45"/>
    <mergeCell ref="D42:H42"/>
    <mergeCell ref="D46:H46"/>
    <mergeCell ref="D52:H52"/>
    <mergeCell ref="D68:H68"/>
    <mergeCell ref="D128:H128"/>
    <mergeCell ref="D129:H129"/>
    <mergeCell ref="D62:H62"/>
    <mergeCell ref="D63:H63"/>
    <mergeCell ref="D64:H64"/>
    <mergeCell ref="D55:H55"/>
    <mergeCell ref="D56:H56"/>
    <mergeCell ref="D73:H73"/>
    <mergeCell ref="D144:H144"/>
    <mergeCell ref="D145:H145"/>
    <mergeCell ref="D150:H150"/>
    <mergeCell ref="D153:H153"/>
    <mergeCell ref="D152:H152"/>
    <mergeCell ref="D143:H143"/>
    <mergeCell ref="D123:H123"/>
    <mergeCell ref="D140:H140"/>
    <mergeCell ref="D141:H141"/>
    <mergeCell ref="D142:H142"/>
    <mergeCell ref="D137:H137"/>
    <mergeCell ref="D126:H126"/>
    <mergeCell ref="D443:H443"/>
    <mergeCell ref="D190:H190"/>
    <mergeCell ref="D191:H191"/>
    <mergeCell ref="D192:H192"/>
    <mergeCell ref="D193:H193"/>
    <mergeCell ref="D299:H299"/>
    <mergeCell ref="D300:H300"/>
    <mergeCell ref="D298:H298"/>
    <mergeCell ref="D329:H329"/>
    <mergeCell ref="D330:H330"/>
    <mergeCell ref="D154:H154"/>
    <mergeCell ref="D437:H437"/>
    <mergeCell ref="D287:H287"/>
    <mergeCell ref="D288:H288"/>
    <mergeCell ref="D436:H436"/>
    <mergeCell ref="D332:H332"/>
    <mergeCell ref="D293:H293"/>
    <mergeCell ref="D294:H294"/>
    <mergeCell ref="D301:H301"/>
    <mergeCell ref="D302:H302"/>
    <mergeCell ref="D445:H445"/>
    <mergeCell ref="D492:H492"/>
    <mergeCell ref="D491:H491"/>
    <mergeCell ref="D398:H398"/>
    <mergeCell ref="D421:H421"/>
    <mergeCell ref="D424:H424"/>
    <mergeCell ref="D434:H434"/>
    <mergeCell ref="D446:H446"/>
    <mergeCell ref="D479:H479"/>
    <mergeCell ref="D438:H438"/>
    <mergeCell ref="D594:H594"/>
    <mergeCell ref="D521:H521"/>
    <mergeCell ref="D578:H578"/>
    <mergeCell ref="D579:H579"/>
    <mergeCell ref="D582:H582"/>
    <mergeCell ref="D527:H527"/>
    <mergeCell ref="D530:H530"/>
    <mergeCell ref="D533:H533"/>
    <mergeCell ref="D534:H534"/>
    <mergeCell ref="D522:H522"/>
    <mergeCell ref="D442:H442"/>
    <mergeCell ref="D440:H440"/>
    <mergeCell ref="D416:H416"/>
    <mergeCell ref="D417:H417"/>
    <mergeCell ref="D432:H432"/>
    <mergeCell ref="D430:H430"/>
    <mergeCell ref="D425:H425"/>
    <mergeCell ref="D431:H431"/>
    <mergeCell ref="D429:H429"/>
    <mergeCell ref="D441:H441"/>
    <mergeCell ref="D508:H508"/>
    <mergeCell ref="D482:H482"/>
    <mergeCell ref="D466:H466"/>
    <mergeCell ref="D468:H468"/>
    <mergeCell ref="D483:H483"/>
    <mergeCell ref="D495:H495"/>
    <mergeCell ref="D494:H494"/>
    <mergeCell ref="D488:H488"/>
    <mergeCell ref="D485:H485"/>
    <mergeCell ref="D490:H490"/>
    <mergeCell ref="D461:H461"/>
    <mergeCell ref="D471:H471"/>
    <mergeCell ref="D498:H498"/>
    <mergeCell ref="D496:H496"/>
    <mergeCell ref="D493:H493"/>
    <mergeCell ref="D486:H486"/>
    <mergeCell ref="D489:H489"/>
    <mergeCell ref="D462:H462"/>
    <mergeCell ref="D464:H464"/>
    <mergeCell ref="D487:H487"/>
    <mergeCell ref="D447:H447"/>
    <mergeCell ref="D454:H454"/>
    <mergeCell ref="D455:H455"/>
    <mergeCell ref="D458:H458"/>
    <mergeCell ref="D449:H449"/>
    <mergeCell ref="D448:H448"/>
    <mergeCell ref="D459:H459"/>
    <mergeCell ref="D450:H450"/>
    <mergeCell ref="D452:H452"/>
    <mergeCell ref="D457:H457"/>
    <mergeCell ref="D456:H456"/>
    <mergeCell ref="D215:H215"/>
    <mergeCell ref="D224:H224"/>
    <mergeCell ref="D218:H218"/>
    <mergeCell ref="D223:H223"/>
    <mergeCell ref="D219:H219"/>
    <mergeCell ref="D225:H225"/>
    <mergeCell ref="D226:H226"/>
    <mergeCell ref="D232:H232"/>
    <mergeCell ref="D187:H187"/>
    <mergeCell ref="D188:H188"/>
    <mergeCell ref="D189:H189"/>
    <mergeCell ref="D194:H194"/>
    <mergeCell ref="D196:H196"/>
    <mergeCell ref="D210:H210"/>
    <mergeCell ref="D204:H204"/>
    <mergeCell ref="D233:H233"/>
    <mergeCell ref="A4:I8"/>
    <mergeCell ref="A10:I10"/>
    <mergeCell ref="C11:I11"/>
    <mergeCell ref="D217:H217"/>
    <mergeCell ref="D211:H211"/>
    <mergeCell ref="D213:H213"/>
    <mergeCell ref="D209:H209"/>
    <mergeCell ref="D212:H212"/>
    <mergeCell ref="D182:H182"/>
    <mergeCell ref="D184:H184"/>
    <mergeCell ref="D185:H185"/>
    <mergeCell ref="D186:H186"/>
    <mergeCell ref="D178:H178"/>
    <mergeCell ref="D179:H179"/>
    <mergeCell ref="D181:H181"/>
    <mergeCell ref="D180:H180"/>
    <mergeCell ref="D183:H183"/>
    <mergeCell ref="D205:H205"/>
    <mergeCell ref="D195:H195"/>
    <mergeCell ref="D201:H201"/>
    <mergeCell ref="D207:H207"/>
    <mergeCell ref="D197:H197"/>
    <mergeCell ref="D203:H203"/>
    <mergeCell ref="D200:H200"/>
    <mergeCell ref="D199:H199"/>
    <mergeCell ref="D198:H198"/>
    <mergeCell ref="D238:H238"/>
    <mergeCell ref="D237:H237"/>
    <mergeCell ref="D247:H247"/>
    <mergeCell ref="D248:H248"/>
    <mergeCell ref="D246:H246"/>
    <mergeCell ref="D243:H243"/>
    <mergeCell ref="D244:H244"/>
    <mergeCell ref="D245:H245"/>
    <mergeCell ref="D239:H239"/>
    <mergeCell ref="D241:H241"/>
    <mergeCell ref="D360:H360"/>
    <mergeCell ref="D352:H352"/>
    <mergeCell ref="D349:H349"/>
    <mergeCell ref="D362:H362"/>
    <mergeCell ref="D357:H357"/>
    <mergeCell ref="D353:H353"/>
    <mergeCell ref="D356:H356"/>
    <mergeCell ref="D359:H359"/>
    <mergeCell ref="D396:H396"/>
    <mergeCell ref="D397:H397"/>
    <mergeCell ref="A1:I1"/>
    <mergeCell ref="D382:H382"/>
    <mergeCell ref="D385:H385"/>
    <mergeCell ref="D386:H386"/>
    <mergeCell ref="D365:H365"/>
    <mergeCell ref="D348:H348"/>
    <mergeCell ref="D354:H354"/>
    <mergeCell ref="D364:H364"/>
  </mergeCells>
  <conditionalFormatting sqref="D560 D554 D548 D528 D537 D518 D444 D453 D439 D435 D418 D409 D399 D368 D310 D336 D321 D315 D281 D278 D275 D259 D220 D206 D202 D177 D151 D157 D139 D131 D119 D114 D98 D104 D84 D71 D91 D77 D110 D28 D44 D39 D58">
    <cfRule type="cellIs" priority="1" dxfId="5" operator="greaterThan" stopIfTrue="1">
      <formula>0</formula>
    </cfRule>
  </conditionalFormatting>
  <conditionalFormatting sqref="E560 E554 E548 E528 E537 E518 E444 E453 E439 E435 E418 E409 E399 E368 E310 E336 E321 E315 E281 E278 E275 E259 E220 E206 E202 E151 E177 E157 E139 E131 E119 E114 E98 E104 E84 E71 E91 E77 E110 E28 E44 E39 E58">
    <cfRule type="cellIs" priority="2" dxfId="4" operator="greaterThan" stopIfTrue="1">
      <formula>0</formula>
    </cfRule>
  </conditionalFormatting>
  <conditionalFormatting sqref="D578:H598 D567:H576 D561:H565 D524:H527 D519:H522 D529:H535 D538:H547 D549:H553 D555:H559 D445:H452 D440:H443 D436:H438 D419:H432 D410:H417 D400:H408 D369:H398 D322:H335 D178:H201 D276:H277 D282:H309 D311:H314 D260:H274 D279:H280 D337:H367 D454:H517 D221:H258 D203:H205 D111:H112 D209:H219 D152:H155 D158:H176 D140:H150 D115:H118 D120:H130 D132:H138 D105:H109 D99:H103 D316:H320 D92:H93 D95:H97 D78:H83 D72:H75 D66:H70 D85:H90 D22:H27 D16:H20 D40:H43 D29:H38 D45:H57 D59:H64">
    <cfRule type="cellIs" priority="3" dxfId="5" operator="equal" stopIfTrue="1">
      <formula>"r"</formula>
    </cfRule>
    <cfRule type="cellIs" priority="4" dxfId="4" operator="equal" stopIfTrue="1">
      <formula>"y"</formula>
    </cfRule>
  </conditionalFormatting>
  <conditionalFormatting sqref="B145 B67:B68 B44 B32 B16:B20 B22:B26 B48">
    <cfRule type="cellIs" priority="5" dxfId="0" operator="equal" stopIfTrue="1">
      <formula>"T&amp;E"</formula>
    </cfRule>
    <cfRule type="cellIs" priority="6" dxfId="0" operator="equal" stopIfTrue="1">
      <formula>"T&amp;E, SW, Interoperability"</formula>
    </cfRule>
  </conditionalFormatting>
  <dataValidations count="6">
    <dataValidation type="list" allowBlank="1" showErrorMessage="1" prompt="Select Risk Character or Leave Blank" error="The value you entered is invalid." sqref="D567:H576 D578:H598 D561:H565 D555:H559 D538:H547 D549:H553 D519:H522 D524:H527 D529:H535 D445:H452 D440:H443 D434:H434 D436:H438 D419:H432 D410:H417 D400:H408 D369:H398 D322:H335 D178:H196 D311:H314 D276:H277 D282:H309 D260:H274 D279:H280 D337:H367 D454:H517 D221:H258 D204:H205 D209:H219 D111:H112 D140:H150 D159:H176 D152:H155 D132:H138 D115:H118 D120:H130 D105:H109 D99:H103 D316:H320 D92:H93 D95:H97 D66:H70 D78:H83 D85:H90 D72:H75 D29:H38 D22:H27 D16:H20 D40:H43 D45:H57 D59:H64">
      <formula1>$D$14:$H$14</formula1>
    </dataValidation>
    <dataValidation allowBlank="1" sqref="D28:H28"/>
    <dataValidation allowBlank="1" showErrorMessage="1" prompt="Select Risk Character or Leave Blank" sqref="D91:H91 D84:H84 D71:H71 D77:H77"/>
    <dataValidation allowBlank="1" showErrorMessage="1" sqref="D151:H151 D119:H119 D114:H114 D139:H139 D131:H131"/>
    <dataValidation type="list" allowBlank="1" showErrorMessage="1" prompt="Select Risk Character or Leave Blank" sqref="D207:H208">
      <formula1>$C$14:$G$14</formula1>
    </dataValidation>
    <dataValidation type="list" allowBlank="1" showInputMessage="1" showErrorMessage="1" error="The value you have entered is invalid." sqref="A15:A64 A65:A598">
      <formula1>$K$12:$K$14</formula1>
    </dataValidation>
  </dataValidations>
  <printOptions/>
  <pageMargins left="0.5" right="0.25" top="0.5" bottom="0.5" header="0" footer="0.25"/>
  <pageSetup horizontalDpi="600" verticalDpi="600" orientation="landscape" scale="78" r:id="rId3"/>
  <headerFooter alignWithMargins="0">
    <oddFooter>&amp;CSRR Page &amp;P of &amp;N</oddFooter>
  </headerFooter>
  <rowBreaks count="11" manualBreakCount="11">
    <brk id="20" max="255" man="1"/>
    <brk id="64" max="255" man="1"/>
    <brk id="75" max="255" man="1"/>
    <brk id="93" max="255" man="1"/>
    <brk id="112" max="255" man="1"/>
    <brk id="155" max="255" man="1"/>
    <brk id="432" max="255" man="1"/>
    <brk id="522" max="255" man="1"/>
    <brk id="535" max="255" man="1"/>
    <brk id="565" max="255" man="1"/>
    <brk id="576" max="255" man="1"/>
  </rowBreaks>
  <drawing r:id="rId2"/>
  <legacyDrawing r:id="rId1"/>
</worksheet>
</file>

<file path=xl/worksheets/sheet2.xml><?xml version="1.0" encoding="utf-8"?>
<worksheet xmlns="http://schemas.openxmlformats.org/spreadsheetml/2006/main" xmlns:r="http://schemas.openxmlformats.org/officeDocument/2006/relationships">
  <sheetPr codeName="Sheet2">
    <tabColor indexed="10"/>
  </sheetPr>
  <dimension ref="A1:J125"/>
  <sheetViews>
    <sheetView zoomScalePageLayoutView="0" workbookViewId="0" topLeftCell="A1">
      <selection activeCell="C4" sqref="C4:I7"/>
    </sheetView>
  </sheetViews>
  <sheetFormatPr defaultColWidth="9.140625" defaultRowHeight="12.75"/>
  <cols>
    <col min="1" max="1" width="12.140625" style="127" customWidth="1"/>
    <col min="2" max="2" width="11.28125" style="17" customWidth="1"/>
    <col min="3" max="3" width="52.140625" style="30" customWidth="1"/>
    <col min="4" max="8" width="3.57421875" style="0" customWidth="1"/>
    <col min="9" max="9" width="12.00390625" style="15" customWidth="1"/>
    <col min="10" max="10" width="52.8515625" style="28" customWidth="1"/>
  </cols>
  <sheetData>
    <row r="1" spans="1:10" ht="90.75" customHeight="1" thickBot="1">
      <c r="A1" s="171" t="s">
        <v>1108</v>
      </c>
      <c r="B1" s="172"/>
      <c r="C1" s="172"/>
      <c r="D1" s="172"/>
      <c r="E1" s="172"/>
      <c r="F1" s="172"/>
      <c r="G1" s="172"/>
      <c r="H1" s="172"/>
      <c r="I1" s="172"/>
      <c r="J1" s="158"/>
    </row>
    <row r="2" spans="2:10" ht="26.25" customHeight="1">
      <c r="B2" s="18"/>
      <c r="C2" s="194" t="s">
        <v>274</v>
      </c>
      <c r="D2" s="195"/>
      <c r="E2" s="195"/>
      <c r="F2" s="195"/>
      <c r="G2" s="195"/>
      <c r="H2" s="195"/>
      <c r="I2" s="195"/>
      <c r="J2" s="32" t="s">
        <v>935</v>
      </c>
    </row>
    <row r="3" spans="2:10" ht="20.25" customHeight="1">
      <c r="B3" s="18"/>
      <c r="C3" s="196" t="s">
        <v>764</v>
      </c>
      <c r="D3" s="197"/>
      <c r="E3" s="197"/>
      <c r="F3" s="197"/>
      <c r="G3" s="197"/>
      <c r="H3" s="197"/>
      <c r="I3" s="197"/>
      <c r="J3" s="204">
        <f>SRR!J3</f>
        <v>0</v>
      </c>
    </row>
    <row r="4" spans="2:10" ht="20.25" customHeight="1" thickBot="1">
      <c r="B4" s="18"/>
      <c r="C4" s="196"/>
      <c r="D4" s="207"/>
      <c r="E4" s="207"/>
      <c r="F4" s="207"/>
      <c r="G4" s="207"/>
      <c r="H4" s="207"/>
      <c r="I4" s="207"/>
      <c r="J4" s="205"/>
    </row>
    <row r="5" spans="2:10" ht="20.25" customHeight="1">
      <c r="B5" s="18"/>
      <c r="C5" s="207"/>
      <c r="D5" s="207"/>
      <c r="E5" s="207"/>
      <c r="F5" s="207"/>
      <c r="G5" s="207"/>
      <c r="H5" s="207"/>
      <c r="I5" s="207"/>
      <c r="J5" s="32" t="s">
        <v>934</v>
      </c>
    </row>
    <row r="6" spans="2:10" ht="20.25" customHeight="1">
      <c r="B6" s="18"/>
      <c r="C6" s="207"/>
      <c r="D6" s="207"/>
      <c r="E6" s="207"/>
      <c r="F6" s="207"/>
      <c r="G6" s="207"/>
      <c r="H6" s="207"/>
      <c r="I6" s="207"/>
      <c r="J6" s="206">
        <f>SRR!J6</f>
        <v>0</v>
      </c>
    </row>
    <row r="7" spans="1:10" s="11" customFormat="1" ht="15" customHeight="1" thickBot="1">
      <c r="A7" s="128"/>
      <c r="B7" s="19"/>
      <c r="C7" s="207"/>
      <c r="D7" s="207"/>
      <c r="E7" s="207"/>
      <c r="F7" s="207"/>
      <c r="G7" s="207"/>
      <c r="H7" s="207"/>
      <c r="I7" s="207"/>
      <c r="J7" s="205"/>
    </row>
    <row r="8" spans="1:10" s="11" customFormat="1" ht="15" customHeight="1">
      <c r="A8" s="128"/>
      <c r="B8" s="19"/>
      <c r="C8" s="58"/>
      <c r="D8" s="198" t="s">
        <v>277</v>
      </c>
      <c r="E8" s="199"/>
      <c r="F8" s="199"/>
      <c r="G8" s="199"/>
      <c r="H8" s="199"/>
      <c r="I8" s="62"/>
      <c r="J8" s="31"/>
    </row>
    <row r="9" spans="1:10" s="11" customFormat="1" ht="12.75" customHeight="1">
      <c r="A9" s="128"/>
      <c r="B9" s="19"/>
      <c r="C9" s="126"/>
      <c r="D9" s="120"/>
      <c r="E9" s="8"/>
      <c r="F9" s="8"/>
      <c r="G9" s="8"/>
      <c r="H9" s="121"/>
      <c r="I9" s="122" t="s">
        <v>932</v>
      </c>
      <c r="J9" s="31"/>
    </row>
    <row r="10" spans="1:10" ht="19.5" customHeight="1">
      <c r="A10" s="141" t="s">
        <v>785</v>
      </c>
      <c r="B10" s="36" t="s">
        <v>659</v>
      </c>
      <c r="C10" s="55" t="s">
        <v>287</v>
      </c>
      <c r="D10" s="5" t="s">
        <v>282</v>
      </c>
      <c r="E10" s="6" t="s">
        <v>283</v>
      </c>
      <c r="F10" s="7" t="s">
        <v>284</v>
      </c>
      <c r="G10" s="34" t="s">
        <v>285</v>
      </c>
      <c r="H10" s="8" t="s">
        <v>286</v>
      </c>
      <c r="I10" s="56" t="s">
        <v>281</v>
      </c>
      <c r="J10" s="57" t="s">
        <v>933</v>
      </c>
    </row>
    <row r="11" spans="1:10" ht="12.75">
      <c r="A11" s="142"/>
      <c r="B11" s="40"/>
      <c r="C11" s="58"/>
      <c r="D11" s="203"/>
      <c r="E11" s="203"/>
      <c r="F11" s="203"/>
      <c r="G11" s="203"/>
      <c r="H11" s="203"/>
      <c r="I11" s="48"/>
      <c r="J11" s="59"/>
    </row>
    <row r="12" spans="1:10" ht="12.75">
      <c r="A12" s="142"/>
      <c r="B12" s="40"/>
      <c r="C12" s="58"/>
      <c r="D12" s="203"/>
      <c r="E12" s="203"/>
      <c r="F12" s="203"/>
      <c r="G12" s="203"/>
      <c r="H12" s="203"/>
      <c r="I12" s="48"/>
      <c r="J12" s="59"/>
    </row>
    <row r="13" spans="1:10" ht="12.75">
      <c r="A13" s="142"/>
      <c r="B13" s="40"/>
      <c r="C13" s="58"/>
      <c r="D13" s="203"/>
      <c r="E13" s="203"/>
      <c r="F13" s="203"/>
      <c r="G13" s="203"/>
      <c r="H13" s="203"/>
      <c r="I13" s="48"/>
      <c r="J13" s="59"/>
    </row>
    <row r="14" spans="1:10" ht="12.75">
      <c r="A14" s="142"/>
      <c r="B14" s="40"/>
      <c r="C14" s="58"/>
      <c r="D14" s="203"/>
      <c r="E14" s="203"/>
      <c r="F14" s="203"/>
      <c r="G14" s="203"/>
      <c r="H14" s="203"/>
      <c r="I14" s="48"/>
      <c r="J14" s="59"/>
    </row>
    <row r="15" spans="1:10" ht="12.75">
      <c r="A15" s="142"/>
      <c r="B15" s="40"/>
      <c r="C15" s="58"/>
      <c r="D15" s="203"/>
      <c r="E15" s="203"/>
      <c r="F15" s="203"/>
      <c r="G15" s="203"/>
      <c r="H15" s="203"/>
      <c r="I15" s="48"/>
      <c r="J15" s="59"/>
    </row>
    <row r="16" spans="1:10" ht="12.75">
      <c r="A16" s="142"/>
      <c r="B16" s="40"/>
      <c r="C16" s="58"/>
      <c r="D16" s="203"/>
      <c r="E16" s="203"/>
      <c r="F16" s="203"/>
      <c r="G16" s="203"/>
      <c r="H16" s="203"/>
      <c r="I16" s="48"/>
      <c r="J16" s="59"/>
    </row>
    <row r="17" spans="1:10" ht="12.75">
      <c r="A17" s="142"/>
      <c r="B17" s="40"/>
      <c r="C17" s="58"/>
      <c r="D17" s="203"/>
      <c r="E17" s="203"/>
      <c r="F17" s="203"/>
      <c r="G17" s="203"/>
      <c r="H17" s="203"/>
      <c r="I17" s="48"/>
      <c r="J17" s="59"/>
    </row>
    <row r="18" spans="1:10" ht="12.75">
      <c r="A18" s="142"/>
      <c r="B18" s="40"/>
      <c r="C18" s="58"/>
      <c r="D18" s="203"/>
      <c r="E18" s="203"/>
      <c r="F18" s="203"/>
      <c r="G18" s="203"/>
      <c r="H18" s="203"/>
      <c r="I18" s="48"/>
      <c r="J18" s="59"/>
    </row>
    <row r="19" spans="1:10" ht="12.75">
      <c r="A19" s="142"/>
      <c r="B19" s="40"/>
      <c r="C19" s="58"/>
      <c r="D19" s="203"/>
      <c r="E19" s="203"/>
      <c r="F19" s="203"/>
      <c r="G19" s="203"/>
      <c r="H19" s="203"/>
      <c r="I19" s="48"/>
      <c r="J19" s="59"/>
    </row>
    <row r="20" spans="1:10" ht="12.75">
      <c r="A20" s="142"/>
      <c r="B20" s="40"/>
      <c r="C20" s="58"/>
      <c r="D20" s="203"/>
      <c r="E20" s="203"/>
      <c r="F20" s="203"/>
      <c r="G20" s="203"/>
      <c r="H20" s="203"/>
      <c r="I20" s="48"/>
      <c r="J20" s="59"/>
    </row>
    <row r="21" spans="1:10" ht="12.75">
      <c r="A21" s="142"/>
      <c r="B21" s="40"/>
      <c r="C21" s="58"/>
      <c r="D21" s="203"/>
      <c r="E21" s="203"/>
      <c r="F21" s="203"/>
      <c r="G21" s="203"/>
      <c r="H21" s="203"/>
      <c r="I21" s="48"/>
      <c r="J21" s="59"/>
    </row>
    <row r="22" spans="1:10" ht="12.75">
      <c r="A22" s="142"/>
      <c r="B22" s="40"/>
      <c r="C22" s="58"/>
      <c r="D22" s="203"/>
      <c r="E22" s="203"/>
      <c r="F22" s="203"/>
      <c r="G22" s="203"/>
      <c r="H22" s="203"/>
      <c r="I22" s="48"/>
      <c r="J22" s="59"/>
    </row>
    <row r="23" spans="1:10" ht="12.75">
      <c r="A23" s="142"/>
      <c r="B23" s="40"/>
      <c r="C23" s="58"/>
      <c r="D23" s="203"/>
      <c r="E23" s="203"/>
      <c r="F23" s="203"/>
      <c r="G23" s="203"/>
      <c r="H23" s="203"/>
      <c r="I23" s="48"/>
      <c r="J23" s="59"/>
    </row>
    <row r="24" spans="1:10" ht="12.75">
      <c r="A24" s="142"/>
      <c r="B24" s="40"/>
      <c r="C24" s="58"/>
      <c r="D24" s="203"/>
      <c r="E24" s="203"/>
      <c r="F24" s="203"/>
      <c r="G24" s="203"/>
      <c r="H24" s="203"/>
      <c r="I24" s="48"/>
      <c r="J24" s="59"/>
    </row>
    <row r="25" spans="1:10" ht="12.75">
      <c r="A25" s="142"/>
      <c r="B25" s="40"/>
      <c r="C25" s="58"/>
      <c r="D25" s="203"/>
      <c r="E25" s="203"/>
      <c r="F25" s="203"/>
      <c r="G25" s="203"/>
      <c r="H25" s="203"/>
      <c r="I25" s="48"/>
      <c r="J25" s="59"/>
    </row>
    <row r="26" spans="1:10" ht="12.75">
      <c r="A26" s="142"/>
      <c r="B26" s="40"/>
      <c r="C26" s="58"/>
      <c r="D26" s="203"/>
      <c r="E26" s="203"/>
      <c r="F26" s="203"/>
      <c r="G26" s="203"/>
      <c r="H26" s="203"/>
      <c r="I26" s="48"/>
      <c r="J26" s="59"/>
    </row>
    <row r="27" spans="1:10" ht="12.75">
      <c r="A27" s="142"/>
      <c r="B27" s="40"/>
      <c r="C27" s="58"/>
      <c r="D27" s="203"/>
      <c r="E27" s="203"/>
      <c r="F27" s="203"/>
      <c r="G27" s="203"/>
      <c r="H27" s="203"/>
      <c r="I27" s="48"/>
      <c r="J27" s="59"/>
    </row>
    <row r="28" spans="1:10" ht="12.75">
      <c r="A28" s="142"/>
      <c r="B28" s="40"/>
      <c r="C28" s="58"/>
      <c r="D28" s="203"/>
      <c r="E28" s="203"/>
      <c r="F28" s="203"/>
      <c r="G28" s="203"/>
      <c r="H28" s="203"/>
      <c r="I28" s="48"/>
      <c r="J28" s="59"/>
    </row>
    <row r="29" spans="1:10" ht="12.75">
      <c r="A29" s="142"/>
      <c r="B29" s="40"/>
      <c r="C29" s="58"/>
      <c r="D29" s="203"/>
      <c r="E29" s="203"/>
      <c r="F29" s="203"/>
      <c r="G29" s="203"/>
      <c r="H29" s="203"/>
      <c r="I29" s="48"/>
      <c r="J29" s="59"/>
    </row>
    <row r="30" spans="1:10" ht="12.75">
      <c r="A30" s="142"/>
      <c r="B30" s="40"/>
      <c r="C30" s="58"/>
      <c r="D30" s="203"/>
      <c r="E30" s="203"/>
      <c r="F30" s="203"/>
      <c r="G30" s="203"/>
      <c r="H30" s="203"/>
      <c r="I30" s="48"/>
      <c r="J30" s="59"/>
    </row>
    <row r="31" spans="1:10" ht="12.75">
      <c r="A31" s="142"/>
      <c r="B31" s="40"/>
      <c r="C31" s="58"/>
      <c r="D31" s="203"/>
      <c r="E31" s="203"/>
      <c r="F31" s="203"/>
      <c r="G31" s="203"/>
      <c r="H31" s="203"/>
      <c r="I31" s="48"/>
      <c r="J31" s="59"/>
    </row>
    <row r="32" spans="1:10" ht="12.75">
      <c r="A32" s="142"/>
      <c r="B32" s="40"/>
      <c r="C32" s="58"/>
      <c r="D32" s="203"/>
      <c r="E32" s="203"/>
      <c r="F32" s="203"/>
      <c r="G32" s="203"/>
      <c r="H32" s="203"/>
      <c r="I32" s="48"/>
      <c r="J32" s="59"/>
    </row>
    <row r="33" spans="1:10" ht="12.75">
      <c r="A33" s="142"/>
      <c r="B33" s="40"/>
      <c r="C33" s="58"/>
      <c r="D33" s="203"/>
      <c r="E33" s="203"/>
      <c r="F33" s="203"/>
      <c r="G33" s="203"/>
      <c r="H33" s="203"/>
      <c r="I33" s="48"/>
      <c r="J33" s="59"/>
    </row>
    <row r="34" spans="1:10" ht="12.75">
      <c r="A34" s="142"/>
      <c r="B34" s="40"/>
      <c r="C34" s="58"/>
      <c r="D34" s="203"/>
      <c r="E34" s="203"/>
      <c r="F34" s="203"/>
      <c r="G34" s="203"/>
      <c r="H34" s="203"/>
      <c r="I34" s="48"/>
      <c r="J34" s="59"/>
    </row>
    <row r="35" spans="1:10" ht="12.75">
      <c r="A35" s="142"/>
      <c r="B35" s="40"/>
      <c r="C35" s="58"/>
      <c r="D35" s="203"/>
      <c r="E35" s="203"/>
      <c r="F35" s="203"/>
      <c r="G35" s="203"/>
      <c r="H35" s="203"/>
      <c r="I35" s="48"/>
      <c r="J35" s="59"/>
    </row>
    <row r="36" spans="1:10" ht="12.75">
      <c r="A36" s="142"/>
      <c r="B36" s="40"/>
      <c r="C36" s="58"/>
      <c r="D36" s="203"/>
      <c r="E36" s="203"/>
      <c r="F36" s="203"/>
      <c r="G36" s="203"/>
      <c r="H36" s="203"/>
      <c r="I36" s="48"/>
      <c r="J36" s="59"/>
    </row>
    <row r="37" spans="1:10" ht="12.75">
      <c r="A37" s="142"/>
      <c r="B37" s="40"/>
      <c r="C37" s="58"/>
      <c r="D37" s="203"/>
      <c r="E37" s="203"/>
      <c r="F37" s="203"/>
      <c r="G37" s="203"/>
      <c r="H37" s="203"/>
      <c r="I37" s="48"/>
      <c r="J37" s="59"/>
    </row>
    <row r="38" spans="1:10" ht="12.75">
      <c r="A38" s="142"/>
      <c r="B38" s="40"/>
      <c r="C38" s="58"/>
      <c r="D38" s="203"/>
      <c r="E38" s="203"/>
      <c r="F38" s="203"/>
      <c r="G38" s="203"/>
      <c r="H38" s="203"/>
      <c r="I38" s="48"/>
      <c r="J38" s="59"/>
    </row>
    <row r="39" spans="1:10" ht="12.75">
      <c r="A39" s="142"/>
      <c r="B39" s="40"/>
      <c r="C39" s="58"/>
      <c r="D39" s="203"/>
      <c r="E39" s="203"/>
      <c r="F39" s="203"/>
      <c r="G39" s="203"/>
      <c r="H39" s="203"/>
      <c r="I39" s="48"/>
      <c r="J39" s="59"/>
    </row>
    <row r="40" spans="1:10" ht="12.75">
      <c r="A40" s="142"/>
      <c r="B40" s="40"/>
      <c r="C40" s="58"/>
      <c r="D40" s="203"/>
      <c r="E40" s="203"/>
      <c r="F40" s="203"/>
      <c r="G40" s="203"/>
      <c r="H40" s="203"/>
      <c r="I40" s="48"/>
      <c r="J40" s="59"/>
    </row>
    <row r="41" spans="1:10" ht="12.75">
      <c r="A41" s="142"/>
      <c r="B41" s="40"/>
      <c r="C41" s="58"/>
      <c r="D41" s="203"/>
      <c r="E41" s="203"/>
      <c r="F41" s="203"/>
      <c r="G41" s="203"/>
      <c r="H41" s="203"/>
      <c r="I41" s="48"/>
      <c r="J41" s="59"/>
    </row>
    <row r="42" spans="1:10" ht="12.75">
      <c r="A42" s="142"/>
      <c r="B42" s="40"/>
      <c r="C42" s="58"/>
      <c r="D42" s="203"/>
      <c r="E42" s="203"/>
      <c r="F42" s="203"/>
      <c r="G42" s="203"/>
      <c r="H42" s="203"/>
      <c r="I42" s="48"/>
      <c r="J42" s="59"/>
    </row>
    <row r="43" spans="1:10" ht="12.75">
      <c r="A43" s="142"/>
      <c r="B43" s="40"/>
      <c r="C43" s="58"/>
      <c r="D43" s="203"/>
      <c r="E43" s="203"/>
      <c r="F43" s="203"/>
      <c r="G43" s="203"/>
      <c r="H43" s="203"/>
      <c r="I43" s="48"/>
      <c r="J43" s="59"/>
    </row>
    <row r="44" spans="1:10" ht="12.75">
      <c r="A44" s="142"/>
      <c r="B44" s="40"/>
      <c r="C44" s="58"/>
      <c r="D44" s="203"/>
      <c r="E44" s="203"/>
      <c r="F44" s="203"/>
      <c r="G44" s="203"/>
      <c r="H44" s="203"/>
      <c r="I44" s="48"/>
      <c r="J44" s="59"/>
    </row>
    <row r="45" spans="1:10" ht="12.75">
      <c r="A45" s="142"/>
      <c r="B45" s="40"/>
      <c r="C45" s="58"/>
      <c r="D45" s="203"/>
      <c r="E45" s="203"/>
      <c r="F45" s="203"/>
      <c r="G45" s="203"/>
      <c r="H45" s="203"/>
      <c r="I45" s="48"/>
      <c r="J45" s="59"/>
    </row>
    <row r="46" spans="1:10" ht="12.75">
      <c r="A46" s="142"/>
      <c r="B46" s="40"/>
      <c r="C46" s="58"/>
      <c r="D46" s="203"/>
      <c r="E46" s="203"/>
      <c r="F46" s="203"/>
      <c r="G46" s="203"/>
      <c r="H46" s="203"/>
      <c r="I46" s="48"/>
      <c r="J46" s="59"/>
    </row>
    <row r="47" spans="1:10" ht="12.75">
      <c r="A47" s="142"/>
      <c r="B47" s="40"/>
      <c r="C47" s="58"/>
      <c r="D47" s="203"/>
      <c r="E47" s="203"/>
      <c r="F47" s="203"/>
      <c r="G47" s="203"/>
      <c r="H47" s="203"/>
      <c r="I47" s="48"/>
      <c r="J47" s="59"/>
    </row>
    <row r="48" spans="1:10" ht="12.75">
      <c r="A48" s="142"/>
      <c r="B48" s="40"/>
      <c r="C48" s="58"/>
      <c r="D48" s="203"/>
      <c r="E48" s="203"/>
      <c r="F48" s="203"/>
      <c r="G48" s="203"/>
      <c r="H48" s="203"/>
      <c r="I48" s="48"/>
      <c r="J48" s="59"/>
    </row>
    <row r="49" spans="1:10" ht="12.75">
      <c r="A49" s="142"/>
      <c r="B49" s="40"/>
      <c r="C49" s="58"/>
      <c r="D49" s="203"/>
      <c r="E49" s="203"/>
      <c r="F49" s="203"/>
      <c r="G49" s="203"/>
      <c r="H49" s="203"/>
      <c r="I49" s="48"/>
      <c r="J49" s="59"/>
    </row>
    <row r="50" spans="1:10" ht="12.75">
      <c r="A50" s="142"/>
      <c r="B50" s="40"/>
      <c r="C50" s="58"/>
      <c r="D50" s="203"/>
      <c r="E50" s="203"/>
      <c r="F50" s="203"/>
      <c r="G50" s="203"/>
      <c r="H50" s="203"/>
      <c r="I50" s="48"/>
      <c r="J50" s="59"/>
    </row>
    <row r="51" spans="1:10" ht="12.75">
      <c r="A51" s="142"/>
      <c r="B51" s="40"/>
      <c r="C51" s="58"/>
      <c r="D51" s="203"/>
      <c r="E51" s="203"/>
      <c r="F51" s="203"/>
      <c r="G51" s="203"/>
      <c r="H51" s="203"/>
      <c r="I51" s="48"/>
      <c r="J51" s="59"/>
    </row>
    <row r="52" spans="1:10" ht="12.75">
      <c r="A52" s="142"/>
      <c r="B52" s="40"/>
      <c r="C52" s="58"/>
      <c r="D52" s="203"/>
      <c r="E52" s="203"/>
      <c r="F52" s="203"/>
      <c r="G52" s="203"/>
      <c r="H52" s="203"/>
      <c r="I52" s="48"/>
      <c r="J52" s="59"/>
    </row>
    <row r="53" spans="1:10" ht="12.75">
      <c r="A53" s="142"/>
      <c r="B53" s="40"/>
      <c r="C53" s="58"/>
      <c r="D53" s="203"/>
      <c r="E53" s="203"/>
      <c r="F53" s="203"/>
      <c r="G53" s="203"/>
      <c r="H53" s="203"/>
      <c r="I53" s="48"/>
      <c r="J53" s="59"/>
    </row>
    <row r="54" spans="1:10" ht="12.75">
      <c r="A54" s="142"/>
      <c r="B54" s="40"/>
      <c r="C54" s="58"/>
      <c r="D54" s="203"/>
      <c r="E54" s="203"/>
      <c r="F54" s="203"/>
      <c r="G54" s="203"/>
      <c r="H54" s="203"/>
      <c r="I54" s="48"/>
      <c r="J54" s="59"/>
    </row>
    <row r="55" spans="1:10" ht="12.75">
      <c r="A55" s="142"/>
      <c r="B55" s="40"/>
      <c r="C55" s="58"/>
      <c r="D55" s="203"/>
      <c r="E55" s="203"/>
      <c r="F55" s="203"/>
      <c r="G55" s="203"/>
      <c r="H55" s="203"/>
      <c r="I55" s="48"/>
      <c r="J55" s="59"/>
    </row>
    <row r="56" spans="1:10" ht="12.75">
      <c r="A56" s="142"/>
      <c r="B56" s="40"/>
      <c r="C56" s="58"/>
      <c r="D56" s="203"/>
      <c r="E56" s="203"/>
      <c r="F56" s="203"/>
      <c r="G56" s="203"/>
      <c r="H56" s="203"/>
      <c r="I56" s="48"/>
      <c r="J56" s="59"/>
    </row>
    <row r="57" spans="1:10" ht="12.75">
      <c r="A57" s="142"/>
      <c r="B57" s="40"/>
      <c r="C57" s="58"/>
      <c r="D57" s="203"/>
      <c r="E57" s="203"/>
      <c r="F57" s="203"/>
      <c r="G57" s="203"/>
      <c r="H57" s="203"/>
      <c r="I57" s="48"/>
      <c r="J57" s="59"/>
    </row>
    <row r="58" spans="1:10" ht="12.75">
      <c r="A58" s="142"/>
      <c r="B58" s="40"/>
      <c r="C58" s="58"/>
      <c r="D58" s="203"/>
      <c r="E58" s="203"/>
      <c r="F58" s="203"/>
      <c r="G58" s="203"/>
      <c r="H58" s="203"/>
      <c r="I58" s="48"/>
      <c r="J58" s="59"/>
    </row>
    <row r="59" spans="1:10" ht="12.75">
      <c r="A59" s="142"/>
      <c r="B59" s="40"/>
      <c r="C59" s="58"/>
      <c r="D59" s="203"/>
      <c r="E59" s="203"/>
      <c r="F59" s="203"/>
      <c r="G59" s="203"/>
      <c r="H59" s="203"/>
      <c r="I59" s="48"/>
      <c r="J59" s="59"/>
    </row>
    <row r="60" spans="1:10" ht="12.75">
      <c r="A60" s="142"/>
      <c r="B60" s="40"/>
      <c r="C60" s="58"/>
      <c r="D60" s="203"/>
      <c r="E60" s="203"/>
      <c r="F60" s="203"/>
      <c r="G60" s="203"/>
      <c r="H60" s="203"/>
      <c r="I60" s="48"/>
      <c r="J60" s="59"/>
    </row>
    <row r="61" spans="1:10" ht="12.75">
      <c r="A61" s="142"/>
      <c r="B61" s="40"/>
      <c r="C61" s="58"/>
      <c r="D61" s="203"/>
      <c r="E61" s="203"/>
      <c r="F61" s="203"/>
      <c r="G61" s="203"/>
      <c r="H61" s="203"/>
      <c r="I61" s="48"/>
      <c r="J61" s="59"/>
    </row>
    <row r="62" spans="1:10" ht="12.75">
      <c r="A62" s="142"/>
      <c r="B62" s="40"/>
      <c r="C62" s="58"/>
      <c r="D62" s="203"/>
      <c r="E62" s="203"/>
      <c r="F62" s="203"/>
      <c r="G62" s="203"/>
      <c r="H62" s="203"/>
      <c r="I62" s="48"/>
      <c r="J62" s="59"/>
    </row>
    <row r="63" spans="1:10" ht="12.75">
      <c r="A63" s="142"/>
      <c r="B63" s="40"/>
      <c r="C63" s="58"/>
      <c r="D63" s="203"/>
      <c r="E63" s="203"/>
      <c r="F63" s="203"/>
      <c r="G63" s="203"/>
      <c r="H63" s="203"/>
      <c r="I63" s="48"/>
      <c r="J63" s="59"/>
    </row>
    <row r="64" spans="1:10" ht="12.75">
      <c r="A64" s="142"/>
      <c r="B64" s="40"/>
      <c r="C64" s="58"/>
      <c r="D64" s="203"/>
      <c r="E64" s="203"/>
      <c r="F64" s="203"/>
      <c r="G64" s="203"/>
      <c r="H64" s="203"/>
      <c r="I64" s="48"/>
      <c r="J64" s="59"/>
    </row>
    <row r="65" spans="1:10" ht="12.75">
      <c r="A65" s="142"/>
      <c r="B65" s="40"/>
      <c r="C65" s="58"/>
      <c r="D65" s="203"/>
      <c r="E65" s="203"/>
      <c r="F65" s="203"/>
      <c r="G65" s="203"/>
      <c r="H65" s="203"/>
      <c r="I65" s="48"/>
      <c r="J65" s="59"/>
    </row>
    <row r="66" spans="1:10" ht="12.75">
      <c r="A66" s="142"/>
      <c r="B66" s="40"/>
      <c r="C66" s="58"/>
      <c r="D66" s="203"/>
      <c r="E66" s="203"/>
      <c r="F66" s="203"/>
      <c r="G66" s="203"/>
      <c r="H66" s="203"/>
      <c r="I66" s="48"/>
      <c r="J66" s="59"/>
    </row>
    <row r="67" spans="1:10" ht="12.75">
      <c r="A67" s="142"/>
      <c r="B67" s="40"/>
      <c r="C67" s="58"/>
      <c r="D67" s="203"/>
      <c r="E67" s="203"/>
      <c r="F67" s="203"/>
      <c r="G67" s="203"/>
      <c r="H67" s="203"/>
      <c r="I67" s="48"/>
      <c r="J67" s="59"/>
    </row>
    <row r="68" spans="1:10" ht="12.75">
      <c r="A68" s="142"/>
      <c r="B68" s="40"/>
      <c r="C68" s="58"/>
      <c r="D68" s="203"/>
      <c r="E68" s="203"/>
      <c r="F68" s="203"/>
      <c r="G68" s="203"/>
      <c r="H68" s="203"/>
      <c r="I68" s="48"/>
      <c r="J68" s="59"/>
    </row>
    <row r="69" spans="1:10" ht="12.75">
      <c r="A69" s="142"/>
      <c r="B69" s="40"/>
      <c r="C69" s="58"/>
      <c r="D69" s="203"/>
      <c r="E69" s="203"/>
      <c r="F69" s="203"/>
      <c r="G69" s="203"/>
      <c r="H69" s="203"/>
      <c r="I69" s="48"/>
      <c r="J69" s="59"/>
    </row>
    <row r="70" spans="1:10" ht="12.75">
      <c r="A70" s="142"/>
      <c r="B70" s="40"/>
      <c r="C70" s="58"/>
      <c r="D70" s="203"/>
      <c r="E70" s="203"/>
      <c r="F70" s="203"/>
      <c r="G70" s="203"/>
      <c r="H70" s="203"/>
      <c r="I70" s="48"/>
      <c r="J70" s="59"/>
    </row>
    <row r="71" spans="1:10" ht="12.75">
      <c r="A71" s="142"/>
      <c r="B71" s="40"/>
      <c r="C71" s="58"/>
      <c r="D71" s="203"/>
      <c r="E71" s="203"/>
      <c r="F71" s="203"/>
      <c r="G71" s="203"/>
      <c r="H71" s="203"/>
      <c r="I71" s="48"/>
      <c r="J71" s="59"/>
    </row>
    <row r="72" spans="1:10" ht="12.75">
      <c r="A72" s="142"/>
      <c r="B72" s="40"/>
      <c r="C72" s="58"/>
      <c r="D72" s="203"/>
      <c r="E72" s="203"/>
      <c r="F72" s="203"/>
      <c r="G72" s="203"/>
      <c r="H72" s="203"/>
      <c r="I72" s="48"/>
      <c r="J72" s="59"/>
    </row>
    <row r="73" spans="1:10" ht="12.75">
      <c r="A73" s="142"/>
      <c r="B73" s="40"/>
      <c r="C73" s="58"/>
      <c r="D73" s="203"/>
      <c r="E73" s="203"/>
      <c r="F73" s="203"/>
      <c r="G73" s="203"/>
      <c r="H73" s="203"/>
      <c r="I73" s="48"/>
      <c r="J73" s="59"/>
    </row>
    <row r="74" spans="1:10" ht="12.75">
      <c r="A74" s="142"/>
      <c r="B74" s="40"/>
      <c r="C74" s="58"/>
      <c r="D74" s="203"/>
      <c r="E74" s="203"/>
      <c r="F74" s="203"/>
      <c r="G74" s="203"/>
      <c r="H74" s="203"/>
      <c r="I74" s="48"/>
      <c r="J74" s="59"/>
    </row>
    <row r="75" spans="1:10" ht="12.75">
      <c r="A75" s="142"/>
      <c r="B75" s="40"/>
      <c r="C75" s="58"/>
      <c r="D75" s="203"/>
      <c r="E75" s="203"/>
      <c r="F75" s="203"/>
      <c r="G75" s="203"/>
      <c r="H75" s="203"/>
      <c r="I75" s="48"/>
      <c r="J75" s="59"/>
    </row>
    <row r="76" spans="1:10" ht="12.75">
      <c r="A76" s="142"/>
      <c r="B76" s="40"/>
      <c r="C76" s="58"/>
      <c r="D76" s="203"/>
      <c r="E76" s="203"/>
      <c r="F76" s="203"/>
      <c r="G76" s="203"/>
      <c r="H76" s="203"/>
      <c r="I76" s="48"/>
      <c r="J76" s="59"/>
    </row>
    <row r="77" spans="1:10" ht="12.75">
      <c r="A77" s="142"/>
      <c r="B77" s="40"/>
      <c r="C77" s="58"/>
      <c r="D77" s="203"/>
      <c r="E77" s="203"/>
      <c r="F77" s="203"/>
      <c r="G77" s="203"/>
      <c r="H77" s="203"/>
      <c r="I77" s="48"/>
      <c r="J77" s="59"/>
    </row>
    <row r="78" spans="1:10" ht="12.75">
      <c r="A78" s="142"/>
      <c r="B78" s="40"/>
      <c r="C78" s="58"/>
      <c r="D78" s="203"/>
      <c r="E78" s="203"/>
      <c r="F78" s="203"/>
      <c r="G78" s="203"/>
      <c r="H78" s="203"/>
      <c r="I78" s="48"/>
      <c r="J78" s="59"/>
    </row>
    <row r="79" spans="1:10" ht="12.75">
      <c r="A79" s="142"/>
      <c r="B79" s="40"/>
      <c r="C79" s="58"/>
      <c r="D79" s="203"/>
      <c r="E79" s="203"/>
      <c r="F79" s="203"/>
      <c r="G79" s="203"/>
      <c r="H79" s="203"/>
      <c r="I79" s="48"/>
      <c r="J79" s="59"/>
    </row>
    <row r="80" spans="1:10" ht="12.75">
      <c r="A80" s="142"/>
      <c r="B80" s="40"/>
      <c r="C80" s="58"/>
      <c r="D80" s="203"/>
      <c r="E80" s="203"/>
      <c r="F80" s="203"/>
      <c r="G80" s="203"/>
      <c r="H80" s="203"/>
      <c r="I80" s="48"/>
      <c r="J80" s="59"/>
    </row>
    <row r="81" spans="1:10" ht="12.75">
      <c r="A81" s="142"/>
      <c r="B81" s="40"/>
      <c r="C81" s="58"/>
      <c r="D81" s="203"/>
      <c r="E81" s="203"/>
      <c r="F81" s="203"/>
      <c r="G81" s="203"/>
      <c r="H81" s="203"/>
      <c r="I81" s="48"/>
      <c r="J81" s="59"/>
    </row>
    <row r="82" spans="1:10" ht="12.75">
      <c r="A82" s="142"/>
      <c r="B82" s="40"/>
      <c r="C82" s="58"/>
      <c r="D82" s="203"/>
      <c r="E82" s="203"/>
      <c r="F82" s="203"/>
      <c r="G82" s="203"/>
      <c r="H82" s="203"/>
      <c r="I82" s="48"/>
      <c r="J82" s="59"/>
    </row>
    <row r="83" spans="1:10" ht="12.75">
      <c r="A83" s="142"/>
      <c r="B83" s="40"/>
      <c r="C83" s="58"/>
      <c r="D83" s="203"/>
      <c r="E83" s="203"/>
      <c r="F83" s="203"/>
      <c r="G83" s="203"/>
      <c r="H83" s="203"/>
      <c r="I83" s="48"/>
      <c r="J83" s="59"/>
    </row>
    <row r="84" spans="1:10" ht="12.75">
      <c r="A84" s="142"/>
      <c r="B84" s="40"/>
      <c r="C84" s="58"/>
      <c r="D84" s="203"/>
      <c r="E84" s="203"/>
      <c r="F84" s="203"/>
      <c r="G84" s="203"/>
      <c r="H84" s="203"/>
      <c r="I84" s="48"/>
      <c r="J84" s="59"/>
    </row>
    <row r="85" spans="1:10" ht="12.75">
      <c r="A85" s="142"/>
      <c r="B85" s="40"/>
      <c r="C85" s="58"/>
      <c r="D85" s="203"/>
      <c r="E85" s="203"/>
      <c r="F85" s="203"/>
      <c r="G85" s="203"/>
      <c r="H85" s="203"/>
      <c r="I85" s="48"/>
      <c r="J85" s="59"/>
    </row>
    <row r="86" spans="1:10" ht="12.75">
      <c r="A86" s="142"/>
      <c r="B86" s="40"/>
      <c r="C86" s="58"/>
      <c r="D86" s="203"/>
      <c r="E86" s="203"/>
      <c r="F86" s="203"/>
      <c r="G86" s="203"/>
      <c r="H86" s="203"/>
      <c r="I86" s="48"/>
      <c r="J86" s="59"/>
    </row>
    <row r="87" spans="1:10" ht="12.75">
      <c r="A87" s="142"/>
      <c r="B87" s="40"/>
      <c r="C87" s="58"/>
      <c r="D87" s="203"/>
      <c r="E87" s="203"/>
      <c r="F87" s="203"/>
      <c r="G87" s="203"/>
      <c r="H87" s="203"/>
      <c r="I87" s="48"/>
      <c r="J87" s="59"/>
    </row>
    <row r="88" spans="1:10" ht="12.75">
      <c r="A88" s="142"/>
      <c r="B88" s="40"/>
      <c r="C88" s="58"/>
      <c r="D88" s="203"/>
      <c r="E88" s="203"/>
      <c r="F88" s="203"/>
      <c r="G88" s="203"/>
      <c r="H88" s="203"/>
      <c r="I88" s="48"/>
      <c r="J88" s="59"/>
    </row>
    <row r="89" spans="1:10" ht="12.75">
      <c r="A89" s="142"/>
      <c r="B89" s="40"/>
      <c r="C89" s="58"/>
      <c r="D89" s="203"/>
      <c r="E89" s="203"/>
      <c r="F89" s="203"/>
      <c r="G89" s="203"/>
      <c r="H89" s="203"/>
      <c r="I89" s="48"/>
      <c r="J89" s="59"/>
    </row>
    <row r="90" spans="1:10" ht="12.75">
      <c r="A90" s="142"/>
      <c r="B90" s="40"/>
      <c r="C90" s="58"/>
      <c r="D90" s="203"/>
      <c r="E90" s="203"/>
      <c r="F90" s="203"/>
      <c r="G90" s="203"/>
      <c r="H90" s="203"/>
      <c r="I90" s="48"/>
      <c r="J90" s="59"/>
    </row>
    <row r="91" spans="1:10" ht="12.75">
      <c r="A91" s="142"/>
      <c r="B91" s="40"/>
      <c r="C91" s="58"/>
      <c r="D91" s="203"/>
      <c r="E91" s="203"/>
      <c r="F91" s="203"/>
      <c r="G91" s="203"/>
      <c r="H91" s="203"/>
      <c r="I91" s="48"/>
      <c r="J91" s="59"/>
    </row>
    <row r="92" spans="1:10" ht="12.75">
      <c r="A92" s="142"/>
      <c r="B92" s="40"/>
      <c r="C92" s="58"/>
      <c r="D92" s="203"/>
      <c r="E92" s="203"/>
      <c r="F92" s="203"/>
      <c r="G92" s="203"/>
      <c r="H92" s="203"/>
      <c r="I92" s="48"/>
      <c r="J92" s="59"/>
    </row>
    <row r="93" spans="1:10" ht="12.75">
      <c r="A93" s="142"/>
      <c r="B93" s="40"/>
      <c r="C93" s="58"/>
      <c r="D93" s="203"/>
      <c r="E93" s="203"/>
      <c r="F93" s="203"/>
      <c r="G93" s="203"/>
      <c r="H93" s="203"/>
      <c r="I93" s="48"/>
      <c r="J93" s="59"/>
    </row>
    <row r="94" spans="1:10" ht="12.75">
      <c r="A94" s="142"/>
      <c r="B94" s="40"/>
      <c r="C94" s="58"/>
      <c r="D94" s="203"/>
      <c r="E94" s="203"/>
      <c r="F94" s="203"/>
      <c r="G94" s="203"/>
      <c r="H94" s="203"/>
      <c r="I94" s="48"/>
      <c r="J94" s="59"/>
    </row>
    <row r="95" spans="1:10" ht="12.75">
      <c r="A95" s="142"/>
      <c r="B95" s="40"/>
      <c r="C95" s="58"/>
      <c r="D95" s="203"/>
      <c r="E95" s="203"/>
      <c r="F95" s="203"/>
      <c r="G95" s="203"/>
      <c r="H95" s="203"/>
      <c r="I95" s="48"/>
      <c r="J95" s="59"/>
    </row>
    <row r="96" spans="1:10" ht="12.75">
      <c r="A96" s="142"/>
      <c r="B96" s="40"/>
      <c r="C96" s="58"/>
      <c r="D96" s="203"/>
      <c r="E96" s="203"/>
      <c r="F96" s="203"/>
      <c r="G96" s="203"/>
      <c r="H96" s="203"/>
      <c r="I96" s="48"/>
      <c r="J96" s="59"/>
    </row>
    <row r="97" spans="1:10" ht="12.75">
      <c r="A97" s="142"/>
      <c r="B97" s="40"/>
      <c r="C97" s="58"/>
      <c r="D97" s="203"/>
      <c r="E97" s="203"/>
      <c r="F97" s="203"/>
      <c r="G97" s="203"/>
      <c r="H97" s="203"/>
      <c r="I97" s="48"/>
      <c r="J97" s="59"/>
    </row>
    <row r="98" spans="1:10" ht="12.75">
      <c r="A98" s="142"/>
      <c r="B98" s="40"/>
      <c r="C98" s="58"/>
      <c r="D98" s="203"/>
      <c r="E98" s="203"/>
      <c r="F98" s="203"/>
      <c r="G98" s="203"/>
      <c r="H98" s="203"/>
      <c r="I98" s="48"/>
      <c r="J98" s="59"/>
    </row>
    <row r="99" spans="1:10" ht="12.75">
      <c r="A99" s="142"/>
      <c r="B99" s="40"/>
      <c r="C99" s="58"/>
      <c r="D99" s="203"/>
      <c r="E99" s="203"/>
      <c r="F99" s="203"/>
      <c r="G99" s="203"/>
      <c r="H99" s="203"/>
      <c r="I99" s="48"/>
      <c r="J99" s="59"/>
    </row>
    <row r="100" spans="1:10" ht="12.75">
      <c r="A100" s="142"/>
      <c r="B100" s="40"/>
      <c r="C100" s="58"/>
      <c r="D100" s="203"/>
      <c r="E100" s="203"/>
      <c r="F100" s="203"/>
      <c r="G100" s="203"/>
      <c r="H100" s="203"/>
      <c r="I100" s="48"/>
      <c r="J100" s="59"/>
    </row>
    <row r="101" spans="1:10" ht="12.75">
      <c r="A101" s="142"/>
      <c r="B101" s="40"/>
      <c r="C101" s="58"/>
      <c r="D101" s="203"/>
      <c r="E101" s="203"/>
      <c r="F101" s="203"/>
      <c r="G101" s="203"/>
      <c r="H101" s="203"/>
      <c r="I101" s="48"/>
      <c r="J101" s="59"/>
    </row>
    <row r="102" spans="1:10" ht="12.75">
      <c r="A102" s="142"/>
      <c r="B102" s="40"/>
      <c r="C102" s="58"/>
      <c r="D102" s="203"/>
      <c r="E102" s="203"/>
      <c r="F102" s="203"/>
      <c r="G102" s="203"/>
      <c r="H102" s="203"/>
      <c r="I102" s="48"/>
      <c r="J102" s="59"/>
    </row>
    <row r="103" spans="1:10" ht="12.75">
      <c r="A103" s="142"/>
      <c r="B103" s="40"/>
      <c r="C103" s="58"/>
      <c r="D103" s="203"/>
      <c r="E103" s="203"/>
      <c r="F103" s="203"/>
      <c r="G103" s="203"/>
      <c r="H103" s="203"/>
      <c r="I103" s="48"/>
      <c r="J103" s="59"/>
    </row>
    <row r="104" spans="1:10" ht="12.75">
      <c r="A104" s="142"/>
      <c r="B104" s="40"/>
      <c r="C104" s="58"/>
      <c r="D104" s="203"/>
      <c r="E104" s="203"/>
      <c r="F104" s="203"/>
      <c r="G104" s="203"/>
      <c r="H104" s="203"/>
      <c r="I104" s="48"/>
      <c r="J104" s="59"/>
    </row>
    <row r="105" spans="1:10" ht="12.75">
      <c r="A105" s="142"/>
      <c r="B105" s="40"/>
      <c r="C105" s="58"/>
      <c r="D105" s="203"/>
      <c r="E105" s="203"/>
      <c r="F105" s="203"/>
      <c r="G105" s="203"/>
      <c r="H105" s="203"/>
      <c r="I105" s="48"/>
      <c r="J105" s="59"/>
    </row>
    <row r="106" spans="1:10" ht="12.75">
      <c r="A106" s="142"/>
      <c r="B106" s="40"/>
      <c r="C106" s="58"/>
      <c r="D106" s="203"/>
      <c r="E106" s="203"/>
      <c r="F106" s="203"/>
      <c r="G106" s="203"/>
      <c r="H106" s="203"/>
      <c r="I106" s="48"/>
      <c r="J106" s="59"/>
    </row>
    <row r="107" spans="1:10" ht="12.75">
      <c r="A107" s="142"/>
      <c r="B107" s="40"/>
      <c r="C107" s="58"/>
      <c r="D107" s="203"/>
      <c r="E107" s="203"/>
      <c r="F107" s="203"/>
      <c r="G107" s="203"/>
      <c r="H107" s="203"/>
      <c r="I107" s="48"/>
      <c r="J107" s="59"/>
    </row>
    <row r="108" spans="1:10" ht="12.75">
      <c r="A108" s="142"/>
      <c r="B108" s="40"/>
      <c r="C108" s="58"/>
      <c r="D108" s="203"/>
      <c r="E108" s="203"/>
      <c r="F108" s="203"/>
      <c r="G108" s="203"/>
      <c r="H108" s="203"/>
      <c r="I108" s="48"/>
      <c r="J108" s="59"/>
    </row>
    <row r="109" spans="1:10" ht="12.75">
      <c r="A109" s="142"/>
      <c r="B109" s="40"/>
      <c r="C109" s="58"/>
      <c r="D109" s="203"/>
      <c r="E109" s="203"/>
      <c r="F109" s="203"/>
      <c r="G109" s="203"/>
      <c r="H109" s="203"/>
      <c r="I109" s="48"/>
      <c r="J109" s="59"/>
    </row>
    <row r="110" spans="1:10" ht="12.75">
      <c r="A110" s="142"/>
      <c r="B110" s="40"/>
      <c r="C110" s="58"/>
      <c r="D110" s="203"/>
      <c r="E110" s="203"/>
      <c r="F110" s="203"/>
      <c r="G110" s="203"/>
      <c r="H110" s="203"/>
      <c r="I110" s="48"/>
      <c r="J110" s="59"/>
    </row>
    <row r="111" spans="1:10" ht="12.75">
      <c r="A111" s="142"/>
      <c r="B111" s="40"/>
      <c r="C111" s="58"/>
      <c r="D111" s="203"/>
      <c r="E111" s="203"/>
      <c r="F111" s="203"/>
      <c r="G111" s="203"/>
      <c r="H111" s="203"/>
      <c r="I111" s="48"/>
      <c r="J111" s="59"/>
    </row>
    <row r="112" spans="1:10" ht="12.75">
      <c r="A112" s="142"/>
      <c r="B112" s="40"/>
      <c r="C112" s="58"/>
      <c r="D112" s="203"/>
      <c r="E112" s="203"/>
      <c r="F112" s="203"/>
      <c r="G112" s="203"/>
      <c r="H112" s="203"/>
      <c r="I112" s="48"/>
      <c r="J112" s="59"/>
    </row>
    <row r="113" spans="1:10" ht="12.75">
      <c r="A113" s="142"/>
      <c r="B113" s="40"/>
      <c r="C113" s="58"/>
      <c r="D113" s="203"/>
      <c r="E113" s="203"/>
      <c r="F113" s="203"/>
      <c r="G113" s="203"/>
      <c r="H113" s="203"/>
      <c r="I113" s="48"/>
      <c r="J113" s="59"/>
    </row>
    <row r="114" spans="1:10" ht="12.75">
      <c r="A114" s="142"/>
      <c r="B114" s="40"/>
      <c r="C114" s="58"/>
      <c r="D114" s="203"/>
      <c r="E114" s="203"/>
      <c r="F114" s="203"/>
      <c r="G114" s="203"/>
      <c r="H114" s="203"/>
      <c r="I114" s="48"/>
      <c r="J114" s="59"/>
    </row>
    <row r="115" spans="1:10" ht="12.75">
      <c r="A115" s="142"/>
      <c r="B115" s="40"/>
      <c r="C115" s="58"/>
      <c r="D115" s="203"/>
      <c r="E115" s="203"/>
      <c r="F115" s="203"/>
      <c r="G115" s="203"/>
      <c r="H115" s="203"/>
      <c r="I115" s="48"/>
      <c r="J115" s="59"/>
    </row>
    <row r="116" spans="1:10" ht="12.75">
      <c r="A116" s="142"/>
      <c r="B116" s="40"/>
      <c r="C116" s="58"/>
      <c r="D116" s="203"/>
      <c r="E116" s="203"/>
      <c r="F116" s="203"/>
      <c r="G116" s="203"/>
      <c r="H116" s="203"/>
      <c r="I116" s="48"/>
      <c r="J116" s="59"/>
    </row>
    <row r="117" spans="1:10" ht="12.75">
      <c r="A117" s="142"/>
      <c r="B117" s="40"/>
      <c r="C117" s="58"/>
      <c r="D117" s="203"/>
      <c r="E117" s="203"/>
      <c r="F117" s="203"/>
      <c r="G117" s="203"/>
      <c r="H117" s="203"/>
      <c r="I117" s="48"/>
      <c r="J117" s="59"/>
    </row>
    <row r="118" spans="1:10" ht="12.75">
      <c r="A118" s="142"/>
      <c r="B118" s="40"/>
      <c r="C118" s="58"/>
      <c r="D118" s="203"/>
      <c r="E118" s="203"/>
      <c r="F118" s="203"/>
      <c r="G118" s="203"/>
      <c r="H118" s="203"/>
      <c r="I118" s="48"/>
      <c r="J118" s="59"/>
    </row>
    <row r="119" spans="1:10" ht="12.75">
      <c r="A119" s="142"/>
      <c r="B119" s="40"/>
      <c r="C119" s="58"/>
      <c r="D119" s="203"/>
      <c r="E119" s="203"/>
      <c r="F119" s="203"/>
      <c r="G119" s="203"/>
      <c r="H119" s="203"/>
      <c r="I119" s="48"/>
      <c r="J119" s="59"/>
    </row>
    <row r="120" spans="1:10" ht="12.75">
      <c r="A120" s="142"/>
      <c r="B120" s="40"/>
      <c r="C120" s="58"/>
      <c r="D120" s="203"/>
      <c r="E120" s="203"/>
      <c r="F120" s="203"/>
      <c r="G120" s="203"/>
      <c r="H120" s="203"/>
      <c r="I120" s="48"/>
      <c r="J120" s="59"/>
    </row>
    <row r="121" spans="1:10" ht="12.75">
      <c r="A121" s="142"/>
      <c r="B121" s="40"/>
      <c r="C121" s="58"/>
      <c r="D121" s="203"/>
      <c r="E121" s="203"/>
      <c r="F121" s="203"/>
      <c r="G121" s="203"/>
      <c r="H121" s="203"/>
      <c r="I121" s="48"/>
      <c r="J121" s="59"/>
    </row>
    <row r="122" spans="1:10" ht="12.75">
      <c r="A122" s="142"/>
      <c r="B122" s="40"/>
      <c r="C122" s="58"/>
      <c r="D122" s="203"/>
      <c r="E122" s="203"/>
      <c r="F122" s="203"/>
      <c r="G122" s="203"/>
      <c r="H122" s="203"/>
      <c r="I122" s="48"/>
      <c r="J122" s="59"/>
    </row>
    <row r="123" spans="1:10" ht="12.75">
      <c r="A123" s="142"/>
      <c r="B123" s="40"/>
      <c r="C123" s="58"/>
      <c r="D123" s="203"/>
      <c r="E123" s="203"/>
      <c r="F123" s="203"/>
      <c r="G123" s="203"/>
      <c r="H123" s="203"/>
      <c r="I123" s="48"/>
      <c r="J123" s="59"/>
    </row>
    <row r="124" spans="1:10" ht="12.75">
      <c r="A124" s="142"/>
      <c r="B124" s="40"/>
      <c r="C124" s="58"/>
      <c r="D124" s="203"/>
      <c r="E124" s="203"/>
      <c r="F124" s="203"/>
      <c r="G124" s="203"/>
      <c r="H124" s="203"/>
      <c r="I124" s="48"/>
      <c r="J124" s="59"/>
    </row>
    <row r="125" spans="1:10" ht="12.75">
      <c r="A125" s="142"/>
      <c r="B125" s="40"/>
      <c r="C125" s="58"/>
      <c r="D125" s="203"/>
      <c r="E125" s="203"/>
      <c r="F125" s="203"/>
      <c r="G125" s="203"/>
      <c r="H125" s="203"/>
      <c r="I125" s="48"/>
      <c r="J125" s="59"/>
    </row>
  </sheetData>
  <sheetProtection selectLockedCells="1" selectUnlockedCells="1"/>
  <mergeCells count="122">
    <mergeCell ref="D77:H77"/>
    <mergeCell ref="D78:H78"/>
    <mergeCell ref="D79:H79"/>
    <mergeCell ref="D80:H80"/>
    <mergeCell ref="D81:H81"/>
    <mergeCell ref="D86:H86"/>
    <mergeCell ref="D82:H82"/>
    <mergeCell ref="D83:H83"/>
    <mergeCell ref="D84:H84"/>
    <mergeCell ref="D85:H85"/>
    <mergeCell ref="D71:H71"/>
    <mergeCell ref="D72:H72"/>
    <mergeCell ref="D73:H73"/>
    <mergeCell ref="D74:H74"/>
    <mergeCell ref="D61:H61"/>
    <mergeCell ref="D62:H62"/>
    <mergeCell ref="D75:H75"/>
    <mergeCell ref="D76:H76"/>
    <mergeCell ref="D65:H65"/>
    <mergeCell ref="D66:H66"/>
    <mergeCell ref="D67:H67"/>
    <mergeCell ref="D68:H68"/>
    <mergeCell ref="D69:H69"/>
    <mergeCell ref="D70:H70"/>
    <mergeCell ref="D63:H63"/>
    <mergeCell ref="D64:H64"/>
    <mergeCell ref="D53:H53"/>
    <mergeCell ref="D54:H54"/>
    <mergeCell ref="D55:H55"/>
    <mergeCell ref="D56:H56"/>
    <mergeCell ref="D57:H57"/>
    <mergeCell ref="D58:H58"/>
    <mergeCell ref="D59:H59"/>
    <mergeCell ref="D60:H60"/>
    <mergeCell ref="D47:H47"/>
    <mergeCell ref="D48:H48"/>
    <mergeCell ref="D49:H49"/>
    <mergeCell ref="D50:H50"/>
    <mergeCell ref="D37:H37"/>
    <mergeCell ref="D38:H38"/>
    <mergeCell ref="D51:H51"/>
    <mergeCell ref="D52:H52"/>
    <mergeCell ref="D41:H41"/>
    <mergeCell ref="D42:H42"/>
    <mergeCell ref="D43:H43"/>
    <mergeCell ref="D44:H44"/>
    <mergeCell ref="D45:H45"/>
    <mergeCell ref="D46:H46"/>
    <mergeCell ref="D39:H39"/>
    <mergeCell ref="D40:H40"/>
    <mergeCell ref="D29:H29"/>
    <mergeCell ref="D30:H30"/>
    <mergeCell ref="D31:H31"/>
    <mergeCell ref="D32:H32"/>
    <mergeCell ref="D33:H33"/>
    <mergeCell ref="D34:H34"/>
    <mergeCell ref="D35:H35"/>
    <mergeCell ref="D36:H36"/>
    <mergeCell ref="D28:H28"/>
    <mergeCell ref="D17:H17"/>
    <mergeCell ref="D18:H18"/>
    <mergeCell ref="D19:H19"/>
    <mergeCell ref="D20:H20"/>
    <mergeCell ref="D21:H21"/>
    <mergeCell ref="D22:H22"/>
    <mergeCell ref="D23:H23"/>
    <mergeCell ref="D24:H24"/>
    <mergeCell ref="D25:H25"/>
    <mergeCell ref="D12:H12"/>
    <mergeCell ref="D13:H13"/>
    <mergeCell ref="D14:H14"/>
    <mergeCell ref="D27:H27"/>
    <mergeCell ref="D26:H26"/>
    <mergeCell ref="D15:H15"/>
    <mergeCell ref="D16:H16"/>
    <mergeCell ref="A1:I1"/>
    <mergeCell ref="J3:J4"/>
    <mergeCell ref="J6:J7"/>
    <mergeCell ref="D8:H8"/>
    <mergeCell ref="C2:I2"/>
    <mergeCell ref="C3:I3"/>
    <mergeCell ref="C4:I7"/>
    <mergeCell ref="D11:H11"/>
    <mergeCell ref="D91:H91"/>
    <mergeCell ref="D92:H92"/>
    <mergeCell ref="D93:H93"/>
    <mergeCell ref="D94:H94"/>
    <mergeCell ref="D87:H87"/>
    <mergeCell ref="D88:H88"/>
    <mergeCell ref="D89:H89"/>
    <mergeCell ref="D90:H90"/>
    <mergeCell ref="D99:H99"/>
    <mergeCell ref="D100:H100"/>
    <mergeCell ref="D101:H101"/>
    <mergeCell ref="D102:H102"/>
    <mergeCell ref="D95:H95"/>
    <mergeCell ref="D96:H96"/>
    <mergeCell ref="D97:H97"/>
    <mergeCell ref="D98:H98"/>
    <mergeCell ref="D107:H107"/>
    <mergeCell ref="D108:H108"/>
    <mergeCell ref="D109:H109"/>
    <mergeCell ref="D110:H110"/>
    <mergeCell ref="D103:H103"/>
    <mergeCell ref="D104:H104"/>
    <mergeCell ref="D105:H105"/>
    <mergeCell ref="D106:H106"/>
    <mergeCell ref="D115:H115"/>
    <mergeCell ref="D116:H116"/>
    <mergeCell ref="D117:H117"/>
    <mergeCell ref="D118:H118"/>
    <mergeCell ref="D111:H111"/>
    <mergeCell ref="D112:H112"/>
    <mergeCell ref="D113:H113"/>
    <mergeCell ref="D114:H114"/>
    <mergeCell ref="D123:H123"/>
    <mergeCell ref="D124:H124"/>
    <mergeCell ref="D125:H125"/>
    <mergeCell ref="D119:H119"/>
    <mergeCell ref="D120:H120"/>
    <mergeCell ref="D121:H121"/>
    <mergeCell ref="D122:H122"/>
  </mergeCells>
  <printOptions/>
  <pageMargins left="0.75" right="0.75" top="1" bottom="1" header="0.5" footer="0.5"/>
  <pageSetup horizontalDpi="600" verticalDpi="600" orientation="landscape" scale="64" r:id="rId2"/>
  <drawing r:id="rId1"/>
</worksheet>
</file>

<file path=xl/worksheets/sheet3.xml><?xml version="1.0" encoding="utf-8"?>
<worksheet xmlns="http://schemas.openxmlformats.org/spreadsheetml/2006/main" xmlns:r="http://schemas.openxmlformats.org/officeDocument/2006/relationships">
  <sheetPr codeName="Sheet3">
    <tabColor indexed="13"/>
  </sheetPr>
  <dimension ref="A1:J144"/>
  <sheetViews>
    <sheetView zoomScalePageLayoutView="0" workbookViewId="0" topLeftCell="A1">
      <selection activeCell="C4" sqref="C4:I7"/>
    </sheetView>
  </sheetViews>
  <sheetFormatPr defaultColWidth="9.140625" defaultRowHeight="12.75"/>
  <cols>
    <col min="1" max="1" width="12.140625" style="127" customWidth="1"/>
    <col min="2" max="2" width="11.28125" style="17" customWidth="1"/>
    <col min="3" max="3" width="52.140625" style="30" customWidth="1"/>
    <col min="4" max="8" width="3.57421875" style="0" customWidth="1"/>
    <col min="9" max="9" width="12.00390625" style="22" customWidth="1"/>
    <col min="10" max="10" width="52.8515625" style="28" customWidth="1"/>
  </cols>
  <sheetData>
    <row r="1" spans="1:10" ht="90.75" customHeight="1" thickBot="1">
      <c r="A1" s="171" t="s">
        <v>1108</v>
      </c>
      <c r="B1" s="172"/>
      <c r="C1" s="172"/>
      <c r="D1" s="172"/>
      <c r="E1" s="172"/>
      <c r="F1" s="172"/>
      <c r="G1" s="172"/>
      <c r="H1" s="172"/>
      <c r="I1" s="172"/>
      <c r="J1" s="158"/>
    </row>
    <row r="2" spans="2:10" ht="26.25" customHeight="1">
      <c r="B2" s="18"/>
      <c r="C2" s="194" t="s">
        <v>274</v>
      </c>
      <c r="D2" s="195"/>
      <c r="E2" s="195"/>
      <c r="F2" s="195"/>
      <c r="G2" s="195"/>
      <c r="H2" s="195"/>
      <c r="I2" s="195"/>
      <c r="J2" s="32" t="s">
        <v>935</v>
      </c>
    </row>
    <row r="3" spans="2:10" ht="20.25" customHeight="1">
      <c r="B3" s="18"/>
      <c r="C3" s="196" t="s">
        <v>764</v>
      </c>
      <c r="D3" s="197"/>
      <c r="E3" s="197"/>
      <c r="F3" s="197"/>
      <c r="G3" s="197"/>
      <c r="H3" s="197"/>
      <c r="I3" s="197"/>
      <c r="J3" s="204">
        <f>SRR!J3</f>
        <v>0</v>
      </c>
    </row>
    <row r="4" spans="2:10" ht="20.25" customHeight="1" thickBot="1">
      <c r="B4" s="18"/>
      <c r="C4" s="196"/>
      <c r="D4" s="207"/>
      <c r="E4" s="207"/>
      <c r="F4" s="207"/>
      <c r="G4" s="207"/>
      <c r="H4" s="207"/>
      <c r="I4" s="207"/>
      <c r="J4" s="205"/>
    </row>
    <row r="5" spans="2:10" ht="20.25" customHeight="1">
      <c r="B5" s="18"/>
      <c r="C5" s="207"/>
      <c r="D5" s="207"/>
      <c r="E5" s="207"/>
      <c r="F5" s="207"/>
      <c r="G5" s="207"/>
      <c r="H5" s="207"/>
      <c r="I5" s="207"/>
      <c r="J5" s="32" t="s">
        <v>934</v>
      </c>
    </row>
    <row r="6" spans="2:10" ht="20.25" customHeight="1">
      <c r="B6" s="18"/>
      <c r="C6" s="207"/>
      <c r="D6" s="207"/>
      <c r="E6" s="207"/>
      <c r="F6" s="207"/>
      <c r="G6" s="207"/>
      <c r="H6" s="207"/>
      <c r="I6" s="207"/>
      <c r="J6" s="206">
        <f>SRR!J6</f>
        <v>0</v>
      </c>
    </row>
    <row r="7" spans="2:10" ht="20.25" customHeight="1" thickBot="1">
      <c r="B7" s="18"/>
      <c r="C7" s="207"/>
      <c r="D7" s="207"/>
      <c r="E7" s="207"/>
      <c r="F7" s="207"/>
      <c r="G7" s="207"/>
      <c r="H7" s="207"/>
      <c r="I7" s="207"/>
      <c r="J7" s="205"/>
    </row>
    <row r="8" spans="1:10" s="11" customFormat="1" ht="15" customHeight="1">
      <c r="A8" s="128"/>
      <c r="B8" s="19"/>
      <c r="C8" s="58"/>
      <c r="D8" s="198" t="s">
        <v>277</v>
      </c>
      <c r="E8" s="199"/>
      <c r="F8" s="199"/>
      <c r="G8" s="199"/>
      <c r="H8" s="199"/>
      <c r="I8" s="62"/>
      <c r="J8" s="31"/>
    </row>
    <row r="9" spans="1:10" s="11" customFormat="1" ht="12.75" customHeight="1">
      <c r="A9" s="128"/>
      <c r="B9" s="19"/>
      <c r="C9" s="159"/>
      <c r="D9" s="160"/>
      <c r="E9" s="73"/>
      <c r="F9" s="73"/>
      <c r="G9" s="73"/>
      <c r="H9" s="161"/>
      <c r="I9" s="162" t="s">
        <v>1054</v>
      </c>
      <c r="J9" s="31"/>
    </row>
    <row r="10" spans="1:10" ht="19.5" customHeight="1">
      <c r="A10" s="141" t="s">
        <v>785</v>
      </c>
      <c r="B10" s="36" t="s">
        <v>659</v>
      </c>
      <c r="C10" s="163" t="s">
        <v>287</v>
      </c>
      <c r="D10" s="5" t="s">
        <v>282</v>
      </c>
      <c r="E10" s="6" t="s">
        <v>283</v>
      </c>
      <c r="F10" s="7" t="s">
        <v>284</v>
      </c>
      <c r="G10" s="34" t="s">
        <v>285</v>
      </c>
      <c r="H10" s="8" t="s">
        <v>286</v>
      </c>
      <c r="I10" s="56" t="s">
        <v>281</v>
      </c>
      <c r="J10" s="57" t="s">
        <v>933</v>
      </c>
    </row>
    <row r="11" spans="1:10" ht="12.75">
      <c r="A11" s="142"/>
      <c r="B11" s="40"/>
      <c r="C11" s="58"/>
      <c r="D11" s="203"/>
      <c r="E11" s="203"/>
      <c r="F11" s="203"/>
      <c r="G11" s="203"/>
      <c r="H11" s="203"/>
      <c r="I11" s="61"/>
      <c r="J11" s="59"/>
    </row>
    <row r="12" spans="1:10" ht="12.75">
      <c r="A12" s="142"/>
      <c r="B12" s="40"/>
      <c r="C12" s="58"/>
      <c r="D12" s="203"/>
      <c r="E12" s="203"/>
      <c r="F12" s="203"/>
      <c r="G12" s="203"/>
      <c r="H12" s="203"/>
      <c r="I12" s="61"/>
      <c r="J12" s="59"/>
    </row>
    <row r="13" spans="1:10" ht="12.75">
      <c r="A13" s="142"/>
      <c r="B13" s="40"/>
      <c r="C13" s="58"/>
      <c r="D13" s="203"/>
      <c r="E13" s="203"/>
      <c r="F13" s="203"/>
      <c r="G13" s="203"/>
      <c r="H13" s="203"/>
      <c r="I13" s="61"/>
      <c r="J13" s="59"/>
    </row>
    <row r="14" spans="1:10" ht="12.75">
      <c r="A14" s="142"/>
      <c r="B14" s="40"/>
      <c r="C14" s="58"/>
      <c r="D14" s="203"/>
      <c r="E14" s="203"/>
      <c r="F14" s="203"/>
      <c r="G14" s="203"/>
      <c r="H14" s="203"/>
      <c r="I14" s="61"/>
      <c r="J14" s="59"/>
    </row>
    <row r="15" spans="1:10" ht="12.75">
      <c r="A15" s="142"/>
      <c r="B15" s="40"/>
      <c r="C15" s="58"/>
      <c r="D15" s="203"/>
      <c r="E15" s="203"/>
      <c r="F15" s="203"/>
      <c r="G15" s="203"/>
      <c r="H15" s="203"/>
      <c r="I15" s="61"/>
      <c r="J15" s="59"/>
    </row>
    <row r="16" spans="1:10" ht="12.75">
      <c r="A16" s="142"/>
      <c r="B16" s="40"/>
      <c r="C16" s="58"/>
      <c r="D16" s="203"/>
      <c r="E16" s="203"/>
      <c r="F16" s="203"/>
      <c r="G16" s="203"/>
      <c r="H16" s="203"/>
      <c r="I16" s="61"/>
      <c r="J16" s="59"/>
    </row>
    <row r="17" spans="1:10" ht="12.75">
      <c r="A17" s="142"/>
      <c r="B17" s="40"/>
      <c r="C17" s="58"/>
      <c r="D17" s="203"/>
      <c r="E17" s="203"/>
      <c r="F17" s="203"/>
      <c r="G17" s="203"/>
      <c r="H17" s="203"/>
      <c r="I17" s="61"/>
      <c r="J17" s="59"/>
    </row>
    <row r="18" spans="1:10" ht="12.75">
      <c r="A18" s="142"/>
      <c r="B18" s="40"/>
      <c r="C18" s="58"/>
      <c r="D18" s="203"/>
      <c r="E18" s="203"/>
      <c r="F18" s="203"/>
      <c r="G18" s="203"/>
      <c r="H18" s="203"/>
      <c r="I18" s="61"/>
      <c r="J18" s="59"/>
    </row>
    <row r="19" spans="1:10" ht="12.75">
      <c r="A19" s="142"/>
      <c r="B19" s="40"/>
      <c r="C19" s="58"/>
      <c r="D19" s="203"/>
      <c r="E19" s="203"/>
      <c r="F19" s="203"/>
      <c r="G19" s="203"/>
      <c r="H19" s="203"/>
      <c r="I19" s="61"/>
      <c r="J19" s="59"/>
    </row>
    <row r="20" spans="1:10" ht="12.75">
      <c r="A20" s="142"/>
      <c r="B20" s="40"/>
      <c r="C20" s="58"/>
      <c r="D20" s="203"/>
      <c r="E20" s="203"/>
      <c r="F20" s="203"/>
      <c r="G20" s="203"/>
      <c r="H20" s="203"/>
      <c r="I20" s="61"/>
      <c r="J20" s="59"/>
    </row>
    <row r="21" spans="1:10" ht="12.75">
      <c r="A21" s="142"/>
      <c r="B21" s="40"/>
      <c r="C21" s="58"/>
      <c r="D21" s="203"/>
      <c r="E21" s="203"/>
      <c r="F21" s="203"/>
      <c r="G21" s="203"/>
      <c r="H21" s="203"/>
      <c r="I21" s="61"/>
      <c r="J21" s="59"/>
    </row>
    <row r="22" spans="1:10" ht="12.75">
      <c r="A22" s="142"/>
      <c r="B22" s="40"/>
      <c r="C22" s="58"/>
      <c r="D22" s="203"/>
      <c r="E22" s="203"/>
      <c r="F22" s="203"/>
      <c r="G22" s="203"/>
      <c r="H22" s="203"/>
      <c r="I22" s="61"/>
      <c r="J22" s="59"/>
    </row>
    <row r="23" spans="1:10" ht="12.75">
      <c r="A23" s="142"/>
      <c r="B23" s="40"/>
      <c r="C23" s="58"/>
      <c r="D23" s="203"/>
      <c r="E23" s="203"/>
      <c r="F23" s="203"/>
      <c r="G23" s="203"/>
      <c r="H23" s="203"/>
      <c r="I23" s="61"/>
      <c r="J23" s="59"/>
    </row>
    <row r="24" spans="1:10" ht="12.75">
      <c r="A24" s="142"/>
      <c r="B24" s="40"/>
      <c r="C24" s="58"/>
      <c r="D24" s="203"/>
      <c r="E24" s="203"/>
      <c r="F24" s="203"/>
      <c r="G24" s="203"/>
      <c r="H24" s="203"/>
      <c r="I24" s="61"/>
      <c r="J24" s="59"/>
    </row>
    <row r="25" spans="1:10" ht="12.75">
      <c r="A25" s="142"/>
      <c r="B25" s="40"/>
      <c r="C25" s="58"/>
      <c r="D25" s="203"/>
      <c r="E25" s="203"/>
      <c r="F25" s="203"/>
      <c r="G25" s="203"/>
      <c r="H25" s="203"/>
      <c r="I25" s="61"/>
      <c r="J25" s="59"/>
    </row>
    <row r="26" spans="1:10" ht="12.75">
      <c r="A26" s="142"/>
      <c r="B26" s="40"/>
      <c r="C26" s="58"/>
      <c r="D26" s="203"/>
      <c r="E26" s="203"/>
      <c r="F26" s="203"/>
      <c r="G26" s="203"/>
      <c r="H26" s="203"/>
      <c r="I26" s="61"/>
      <c r="J26" s="59"/>
    </row>
    <row r="27" spans="1:10" ht="12.75">
      <c r="A27" s="142"/>
      <c r="B27" s="40"/>
      <c r="C27" s="58"/>
      <c r="D27" s="203"/>
      <c r="E27" s="203"/>
      <c r="F27" s="203"/>
      <c r="G27" s="203"/>
      <c r="H27" s="203"/>
      <c r="I27" s="61"/>
      <c r="J27" s="59"/>
    </row>
    <row r="28" spans="1:10" ht="12.75">
      <c r="A28" s="142"/>
      <c r="B28" s="40"/>
      <c r="C28" s="58"/>
      <c r="D28" s="203"/>
      <c r="E28" s="203"/>
      <c r="F28" s="203"/>
      <c r="G28" s="203"/>
      <c r="H28" s="203"/>
      <c r="I28" s="61"/>
      <c r="J28" s="59"/>
    </row>
    <row r="29" spans="1:10" ht="12.75">
      <c r="A29" s="142"/>
      <c r="B29" s="40"/>
      <c r="C29" s="58"/>
      <c r="D29" s="203"/>
      <c r="E29" s="203"/>
      <c r="F29" s="203"/>
      <c r="G29" s="203"/>
      <c r="H29" s="203"/>
      <c r="I29" s="61"/>
      <c r="J29" s="59"/>
    </row>
    <row r="30" spans="1:10" ht="12.75">
      <c r="A30" s="142"/>
      <c r="B30" s="40"/>
      <c r="C30" s="58"/>
      <c r="D30" s="203"/>
      <c r="E30" s="203"/>
      <c r="F30" s="203"/>
      <c r="G30" s="203"/>
      <c r="H30" s="203"/>
      <c r="I30" s="61"/>
      <c r="J30" s="59"/>
    </row>
    <row r="31" spans="1:10" ht="12.75">
      <c r="A31" s="142"/>
      <c r="B31" s="40"/>
      <c r="C31" s="58"/>
      <c r="D31" s="203"/>
      <c r="E31" s="203"/>
      <c r="F31" s="203"/>
      <c r="G31" s="203"/>
      <c r="H31" s="203"/>
      <c r="I31" s="61"/>
      <c r="J31" s="59"/>
    </row>
    <row r="32" spans="1:10" ht="12.75">
      <c r="A32" s="142"/>
      <c r="B32" s="40"/>
      <c r="C32" s="58"/>
      <c r="D32" s="203"/>
      <c r="E32" s="203"/>
      <c r="F32" s="203"/>
      <c r="G32" s="203"/>
      <c r="H32" s="203"/>
      <c r="I32" s="61"/>
      <c r="J32" s="59"/>
    </row>
    <row r="33" spans="1:10" ht="12.75">
      <c r="A33" s="142"/>
      <c r="B33" s="40"/>
      <c r="C33" s="58"/>
      <c r="D33" s="203"/>
      <c r="E33" s="203"/>
      <c r="F33" s="203"/>
      <c r="G33" s="203"/>
      <c r="H33" s="203"/>
      <c r="I33" s="61"/>
      <c r="J33" s="59"/>
    </row>
    <row r="34" spans="1:10" ht="12.75">
      <c r="A34" s="142"/>
      <c r="B34" s="40"/>
      <c r="C34" s="58"/>
      <c r="D34" s="203"/>
      <c r="E34" s="203"/>
      <c r="F34" s="203"/>
      <c r="G34" s="203"/>
      <c r="H34" s="203"/>
      <c r="I34" s="61"/>
      <c r="J34" s="59"/>
    </row>
    <row r="35" spans="1:10" ht="12.75">
      <c r="A35" s="142"/>
      <c r="B35" s="40"/>
      <c r="C35" s="58"/>
      <c r="D35" s="203"/>
      <c r="E35" s="203"/>
      <c r="F35" s="203"/>
      <c r="G35" s="203"/>
      <c r="H35" s="203"/>
      <c r="I35" s="61"/>
      <c r="J35" s="59"/>
    </row>
    <row r="36" spans="1:10" ht="12.75">
      <c r="A36" s="142"/>
      <c r="B36" s="40"/>
      <c r="C36" s="58"/>
      <c r="D36" s="203"/>
      <c r="E36" s="203"/>
      <c r="F36" s="203"/>
      <c r="G36" s="203"/>
      <c r="H36" s="203"/>
      <c r="I36" s="61"/>
      <c r="J36" s="59"/>
    </row>
    <row r="37" spans="1:10" ht="12.75">
      <c r="A37" s="142"/>
      <c r="B37" s="40"/>
      <c r="C37" s="58"/>
      <c r="D37" s="203"/>
      <c r="E37" s="203"/>
      <c r="F37" s="203"/>
      <c r="G37" s="203"/>
      <c r="H37" s="203"/>
      <c r="I37" s="61"/>
      <c r="J37" s="59"/>
    </row>
    <row r="38" spans="1:10" ht="12.75">
      <c r="A38" s="142"/>
      <c r="B38" s="40"/>
      <c r="C38" s="58"/>
      <c r="D38" s="203"/>
      <c r="E38" s="203"/>
      <c r="F38" s="203"/>
      <c r="G38" s="203"/>
      <c r="H38" s="203"/>
      <c r="I38" s="61"/>
      <c r="J38" s="59"/>
    </row>
    <row r="39" spans="1:10" ht="12.75">
      <c r="A39" s="142"/>
      <c r="B39" s="40"/>
      <c r="C39" s="58"/>
      <c r="D39" s="203"/>
      <c r="E39" s="203"/>
      <c r="F39" s="203"/>
      <c r="G39" s="203"/>
      <c r="H39" s="203"/>
      <c r="I39" s="61"/>
      <c r="J39" s="59"/>
    </row>
    <row r="40" spans="1:10" ht="12.75">
      <c r="A40" s="142"/>
      <c r="B40" s="40"/>
      <c r="C40" s="58"/>
      <c r="D40" s="203"/>
      <c r="E40" s="203"/>
      <c r="F40" s="203"/>
      <c r="G40" s="203"/>
      <c r="H40" s="203"/>
      <c r="I40" s="61"/>
      <c r="J40" s="59"/>
    </row>
    <row r="41" spans="1:10" ht="12.75">
      <c r="A41" s="142"/>
      <c r="B41" s="40"/>
      <c r="C41" s="58"/>
      <c r="D41" s="203"/>
      <c r="E41" s="203"/>
      <c r="F41" s="203"/>
      <c r="G41" s="203"/>
      <c r="H41" s="203"/>
      <c r="I41" s="61"/>
      <c r="J41" s="59"/>
    </row>
    <row r="42" spans="1:10" ht="12.75">
      <c r="A42" s="142"/>
      <c r="B42" s="40"/>
      <c r="C42" s="58"/>
      <c r="D42" s="203"/>
      <c r="E42" s="203"/>
      <c r="F42" s="203"/>
      <c r="G42" s="203"/>
      <c r="H42" s="203"/>
      <c r="I42" s="61"/>
      <c r="J42" s="59"/>
    </row>
    <row r="43" spans="1:10" ht="12.75">
      <c r="A43" s="142"/>
      <c r="B43" s="40"/>
      <c r="C43" s="58"/>
      <c r="D43" s="203"/>
      <c r="E43" s="203"/>
      <c r="F43" s="203"/>
      <c r="G43" s="203"/>
      <c r="H43" s="203"/>
      <c r="I43" s="61"/>
      <c r="J43" s="59"/>
    </row>
    <row r="44" spans="1:10" ht="12.75">
      <c r="A44" s="142"/>
      <c r="B44" s="40"/>
      <c r="C44" s="58"/>
      <c r="D44" s="203"/>
      <c r="E44" s="203"/>
      <c r="F44" s="203"/>
      <c r="G44" s="203"/>
      <c r="H44" s="203"/>
      <c r="I44" s="61"/>
      <c r="J44" s="59"/>
    </row>
    <row r="45" spans="1:10" ht="12.75">
      <c r="A45" s="142"/>
      <c r="B45" s="40"/>
      <c r="C45" s="58"/>
      <c r="D45" s="203"/>
      <c r="E45" s="203"/>
      <c r="F45" s="203"/>
      <c r="G45" s="203"/>
      <c r="H45" s="203"/>
      <c r="I45" s="61"/>
      <c r="J45" s="59"/>
    </row>
    <row r="46" spans="1:10" ht="12.75">
      <c r="A46" s="142"/>
      <c r="B46" s="40"/>
      <c r="C46" s="58"/>
      <c r="D46" s="203"/>
      <c r="E46" s="203"/>
      <c r="F46" s="203"/>
      <c r="G46" s="203"/>
      <c r="H46" s="203"/>
      <c r="I46" s="61"/>
      <c r="J46" s="59"/>
    </row>
    <row r="47" spans="1:10" ht="12.75">
      <c r="A47" s="142"/>
      <c r="B47" s="40"/>
      <c r="C47" s="58"/>
      <c r="D47" s="203"/>
      <c r="E47" s="203"/>
      <c r="F47" s="203"/>
      <c r="G47" s="203"/>
      <c r="H47" s="203"/>
      <c r="I47" s="61"/>
      <c r="J47" s="59"/>
    </row>
    <row r="48" spans="1:10" ht="12.75">
      <c r="A48" s="142"/>
      <c r="B48" s="40"/>
      <c r="C48" s="58"/>
      <c r="D48" s="203"/>
      <c r="E48" s="203"/>
      <c r="F48" s="203"/>
      <c r="G48" s="203"/>
      <c r="H48" s="203"/>
      <c r="I48" s="61"/>
      <c r="J48" s="59"/>
    </row>
    <row r="49" spans="1:10" ht="12.75">
      <c r="A49" s="142"/>
      <c r="B49" s="40"/>
      <c r="C49" s="58"/>
      <c r="D49" s="203"/>
      <c r="E49" s="203"/>
      <c r="F49" s="203"/>
      <c r="G49" s="203"/>
      <c r="H49" s="203"/>
      <c r="I49" s="61"/>
      <c r="J49" s="59"/>
    </row>
    <row r="50" spans="1:10" ht="12.75">
      <c r="A50" s="142"/>
      <c r="B50" s="40"/>
      <c r="C50" s="58"/>
      <c r="D50" s="203"/>
      <c r="E50" s="203"/>
      <c r="F50" s="203"/>
      <c r="G50" s="203"/>
      <c r="H50" s="203"/>
      <c r="I50" s="61"/>
      <c r="J50" s="59"/>
    </row>
    <row r="51" spans="1:10" ht="12.75">
      <c r="A51" s="142"/>
      <c r="B51" s="40"/>
      <c r="C51" s="58"/>
      <c r="D51" s="203"/>
      <c r="E51" s="203"/>
      <c r="F51" s="203"/>
      <c r="G51" s="203"/>
      <c r="H51" s="203"/>
      <c r="I51" s="61"/>
      <c r="J51" s="59"/>
    </row>
    <row r="52" spans="1:10" ht="12.75">
      <c r="A52" s="142"/>
      <c r="B52" s="40"/>
      <c r="C52" s="58"/>
      <c r="D52" s="203"/>
      <c r="E52" s="203"/>
      <c r="F52" s="203"/>
      <c r="G52" s="203"/>
      <c r="H52" s="203"/>
      <c r="I52" s="61"/>
      <c r="J52" s="59"/>
    </row>
    <row r="53" spans="1:10" ht="12.75">
      <c r="A53" s="142"/>
      <c r="B53" s="40"/>
      <c r="C53" s="58"/>
      <c r="D53" s="203"/>
      <c r="E53" s="203"/>
      <c r="F53" s="203"/>
      <c r="G53" s="203"/>
      <c r="H53" s="203"/>
      <c r="I53" s="61"/>
      <c r="J53" s="59"/>
    </row>
    <row r="54" spans="1:10" ht="12.75">
      <c r="A54" s="142"/>
      <c r="B54" s="40"/>
      <c r="C54" s="58"/>
      <c r="D54" s="203"/>
      <c r="E54" s="203"/>
      <c r="F54" s="203"/>
      <c r="G54" s="203"/>
      <c r="H54" s="203"/>
      <c r="I54" s="61"/>
      <c r="J54" s="59"/>
    </row>
    <row r="55" spans="1:10" ht="12.75">
      <c r="A55" s="142"/>
      <c r="B55" s="40"/>
      <c r="C55" s="58"/>
      <c r="D55" s="203"/>
      <c r="E55" s="203"/>
      <c r="F55" s="203"/>
      <c r="G55" s="203"/>
      <c r="H55" s="203"/>
      <c r="I55" s="61"/>
      <c r="J55" s="59"/>
    </row>
    <row r="56" spans="1:10" ht="12.75">
      <c r="A56" s="142"/>
      <c r="B56" s="40"/>
      <c r="C56" s="58"/>
      <c r="D56" s="203"/>
      <c r="E56" s="203"/>
      <c r="F56" s="203"/>
      <c r="G56" s="203"/>
      <c r="H56" s="203"/>
      <c r="I56" s="61"/>
      <c r="J56" s="59"/>
    </row>
    <row r="57" spans="1:10" ht="12.75">
      <c r="A57" s="142"/>
      <c r="B57" s="40"/>
      <c r="C57" s="58"/>
      <c r="D57" s="203"/>
      <c r="E57" s="203"/>
      <c r="F57" s="203"/>
      <c r="G57" s="203"/>
      <c r="H57" s="203"/>
      <c r="I57" s="61"/>
      <c r="J57" s="59"/>
    </row>
    <row r="58" spans="1:10" ht="12.75">
      <c r="A58" s="142"/>
      <c r="B58" s="40"/>
      <c r="C58" s="58"/>
      <c r="D58" s="203"/>
      <c r="E58" s="203"/>
      <c r="F58" s="203"/>
      <c r="G58" s="203"/>
      <c r="H58" s="203"/>
      <c r="I58" s="61"/>
      <c r="J58" s="59"/>
    </row>
    <row r="59" spans="1:10" ht="12.75">
      <c r="A59" s="142"/>
      <c r="B59" s="40"/>
      <c r="C59" s="58"/>
      <c r="D59" s="203"/>
      <c r="E59" s="203"/>
      <c r="F59" s="203"/>
      <c r="G59" s="203"/>
      <c r="H59" s="203"/>
      <c r="I59" s="61"/>
      <c r="J59" s="59"/>
    </row>
    <row r="60" spans="1:10" ht="12.75">
      <c r="A60" s="142"/>
      <c r="B60" s="40"/>
      <c r="C60" s="58"/>
      <c r="D60" s="203"/>
      <c r="E60" s="203"/>
      <c r="F60" s="203"/>
      <c r="G60" s="203"/>
      <c r="H60" s="203"/>
      <c r="I60" s="61"/>
      <c r="J60" s="59"/>
    </row>
    <row r="61" spans="1:10" ht="12.75">
      <c r="A61" s="142"/>
      <c r="B61" s="40"/>
      <c r="C61" s="58"/>
      <c r="D61" s="203"/>
      <c r="E61" s="203"/>
      <c r="F61" s="203"/>
      <c r="G61" s="203"/>
      <c r="H61" s="203"/>
      <c r="I61" s="61"/>
      <c r="J61" s="59"/>
    </row>
    <row r="62" spans="1:10" ht="12.75">
      <c r="A62" s="142"/>
      <c r="B62" s="40"/>
      <c r="C62" s="58"/>
      <c r="D62" s="203"/>
      <c r="E62" s="203"/>
      <c r="F62" s="203"/>
      <c r="G62" s="203"/>
      <c r="H62" s="203"/>
      <c r="I62" s="61"/>
      <c r="J62" s="59"/>
    </row>
    <row r="63" spans="1:10" ht="12.75">
      <c r="A63" s="142"/>
      <c r="B63" s="40"/>
      <c r="C63" s="58"/>
      <c r="D63" s="203"/>
      <c r="E63" s="203"/>
      <c r="F63" s="203"/>
      <c r="G63" s="203"/>
      <c r="H63" s="203"/>
      <c r="I63" s="61"/>
      <c r="J63" s="59"/>
    </row>
    <row r="64" spans="1:10" ht="12.75">
      <c r="A64" s="142"/>
      <c r="B64" s="40"/>
      <c r="C64" s="58"/>
      <c r="D64" s="203"/>
      <c r="E64" s="203"/>
      <c r="F64" s="203"/>
      <c r="G64" s="203"/>
      <c r="H64" s="203"/>
      <c r="I64" s="61"/>
      <c r="J64" s="59"/>
    </row>
    <row r="65" spans="1:10" ht="12.75">
      <c r="A65" s="142"/>
      <c r="B65" s="40"/>
      <c r="C65" s="58"/>
      <c r="D65" s="203"/>
      <c r="E65" s="203"/>
      <c r="F65" s="203"/>
      <c r="G65" s="203"/>
      <c r="H65" s="203"/>
      <c r="I65" s="61"/>
      <c r="J65" s="59"/>
    </row>
    <row r="66" spans="1:10" ht="12.75">
      <c r="A66" s="142"/>
      <c r="B66" s="40"/>
      <c r="C66" s="58"/>
      <c r="D66" s="203"/>
      <c r="E66" s="203"/>
      <c r="F66" s="203"/>
      <c r="G66" s="203"/>
      <c r="H66" s="203"/>
      <c r="I66" s="61"/>
      <c r="J66" s="59"/>
    </row>
    <row r="67" spans="1:10" ht="12.75">
      <c r="A67" s="142"/>
      <c r="B67" s="40"/>
      <c r="C67" s="58"/>
      <c r="D67" s="203"/>
      <c r="E67" s="203"/>
      <c r="F67" s="203"/>
      <c r="G67" s="203"/>
      <c r="H67" s="203"/>
      <c r="I67" s="61"/>
      <c r="J67" s="59"/>
    </row>
    <row r="68" spans="1:10" ht="12.75">
      <c r="A68" s="142"/>
      <c r="B68" s="40"/>
      <c r="C68" s="58"/>
      <c r="D68" s="203"/>
      <c r="E68" s="203"/>
      <c r="F68" s="203"/>
      <c r="G68" s="203"/>
      <c r="H68" s="203"/>
      <c r="I68" s="61"/>
      <c r="J68" s="59"/>
    </row>
    <row r="69" spans="1:10" ht="12.75">
      <c r="A69" s="142"/>
      <c r="B69" s="40"/>
      <c r="C69" s="58"/>
      <c r="D69" s="203"/>
      <c r="E69" s="203"/>
      <c r="F69" s="203"/>
      <c r="G69" s="203"/>
      <c r="H69" s="203"/>
      <c r="I69" s="61"/>
      <c r="J69" s="59"/>
    </row>
    <row r="70" spans="1:10" ht="12.75">
      <c r="A70" s="142"/>
      <c r="B70" s="40"/>
      <c r="C70" s="58"/>
      <c r="D70" s="203"/>
      <c r="E70" s="203"/>
      <c r="F70" s="203"/>
      <c r="G70" s="203"/>
      <c r="H70" s="203"/>
      <c r="I70" s="61"/>
      <c r="J70" s="59"/>
    </row>
    <row r="71" spans="1:10" ht="12.75">
      <c r="A71" s="142"/>
      <c r="B71" s="40"/>
      <c r="C71" s="58"/>
      <c r="D71" s="203"/>
      <c r="E71" s="203"/>
      <c r="F71" s="203"/>
      <c r="G71" s="203"/>
      <c r="H71" s="203"/>
      <c r="I71" s="61"/>
      <c r="J71" s="59"/>
    </row>
    <row r="72" spans="1:10" ht="12.75">
      <c r="A72" s="142"/>
      <c r="B72" s="40"/>
      <c r="C72" s="58"/>
      <c r="D72" s="203"/>
      <c r="E72" s="203"/>
      <c r="F72" s="203"/>
      <c r="G72" s="203"/>
      <c r="H72" s="203"/>
      <c r="I72" s="61"/>
      <c r="J72" s="59"/>
    </row>
    <row r="73" spans="1:10" ht="12.75">
      <c r="A73" s="142"/>
      <c r="B73" s="40"/>
      <c r="C73" s="58"/>
      <c r="D73" s="203"/>
      <c r="E73" s="203"/>
      <c r="F73" s="203"/>
      <c r="G73" s="203"/>
      <c r="H73" s="203"/>
      <c r="I73" s="61"/>
      <c r="J73" s="59"/>
    </row>
    <row r="74" spans="1:10" ht="12.75">
      <c r="A74" s="142"/>
      <c r="B74" s="40"/>
      <c r="C74" s="58"/>
      <c r="D74" s="203"/>
      <c r="E74" s="203"/>
      <c r="F74" s="203"/>
      <c r="G74" s="203"/>
      <c r="H74" s="203"/>
      <c r="I74" s="61"/>
      <c r="J74" s="59"/>
    </row>
    <row r="75" spans="1:10" ht="12.75">
      <c r="A75" s="142"/>
      <c r="B75" s="40"/>
      <c r="C75" s="58"/>
      <c r="D75" s="203"/>
      <c r="E75" s="203"/>
      <c r="F75" s="203"/>
      <c r="G75" s="203"/>
      <c r="H75" s="203"/>
      <c r="I75" s="61"/>
      <c r="J75" s="59"/>
    </row>
    <row r="76" spans="1:10" ht="12.75">
      <c r="A76" s="142"/>
      <c r="B76" s="40"/>
      <c r="C76" s="58"/>
      <c r="D76" s="203"/>
      <c r="E76" s="203"/>
      <c r="F76" s="203"/>
      <c r="G76" s="203"/>
      <c r="H76" s="203"/>
      <c r="I76" s="61"/>
      <c r="J76" s="59"/>
    </row>
    <row r="77" spans="1:10" ht="12.75">
      <c r="A77" s="142"/>
      <c r="B77" s="40"/>
      <c r="C77" s="58"/>
      <c r="D77" s="203"/>
      <c r="E77" s="203"/>
      <c r="F77" s="203"/>
      <c r="G77" s="203"/>
      <c r="H77" s="203"/>
      <c r="I77" s="61"/>
      <c r="J77" s="59"/>
    </row>
    <row r="78" spans="1:10" ht="12.75">
      <c r="A78" s="142"/>
      <c r="B78" s="40"/>
      <c r="C78" s="58"/>
      <c r="D78" s="203"/>
      <c r="E78" s="203"/>
      <c r="F78" s="203"/>
      <c r="G78" s="203"/>
      <c r="H78" s="203"/>
      <c r="I78" s="61"/>
      <c r="J78" s="59"/>
    </row>
    <row r="79" spans="1:10" ht="12.75">
      <c r="A79" s="142"/>
      <c r="B79" s="40"/>
      <c r="C79" s="58"/>
      <c r="D79" s="203"/>
      <c r="E79" s="203"/>
      <c r="F79" s="203"/>
      <c r="G79" s="203"/>
      <c r="H79" s="203"/>
      <c r="I79" s="61"/>
      <c r="J79" s="59"/>
    </row>
    <row r="80" spans="1:10" ht="12.75">
      <c r="A80" s="142"/>
      <c r="B80" s="40"/>
      <c r="C80" s="58"/>
      <c r="D80" s="203"/>
      <c r="E80" s="203"/>
      <c r="F80" s="203"/>
      <c r="G80" s="203"/>
      <c r="H80" s="203"/>
      <c r="I80" s="61"/>
      <c r="J80" s="59"/>
    </row>
    <row r="81" spans="1:10" ht="12.75">
      <c r="A81" s="142"/>
      <c r="B81" s="40"/>
      <c r="C81" s="58"/>
      <c r="D81" s="203"/>
      <c r="E81" s="203"/>
      <c r="F81" s="203"/>
      <c r="G81" s="203"/>
      <c r="H81" s="203"/>
      <c r="I81" s="61"/>
      <c r="J81" s="59"/>
    </row>
    <row r="82" spans="1:10" ht="12.75">
      <c r="A82" s="142"/>
      <c r="B82" s="40"/>
      <c r="C82" s="58"/>
      <c r="D82" s="203"/>
      <c r="E82" s="203"/>
      <c r="F82" s="203"/>
      <c r="G82" s="203"/>
      <c r="H82" s="203"/>
      <c r="I82" s="61"/>
      <c r="J82" s="59"/>
    </row>
    <row r="83" spans="1:10" ht="12.75">
      <c r="A83" s="142"/>
      <c r="B83" s="40"/>
      <c r="C83" s="58"/>
      <c r="D83" s="203"/>
      <c r="E83" s="203"/>
      <c r="F83" s="203"/>
      <c r="G83" s="203"/>
      <c r="H83" s="203"/>
      <c r="I83" s="61"/>
      <c r="J83" s="59"/>
    </row>
    <row r="84" spans="1:10" ht="12.75">
      <c r="A84" s="142"/>
      <c r="B84" s="40"/>
      <c r="C84" s="58"/>
      <c r="D84" s="203"/>
      <c r="E84" s="203"/>
      <c r="F84" s="203"/>
      <c r="G84" s="203"/>
      <c r="H84" s="203"/>
      <c r="I84" s="61"/>
      <c r="J84" s="59"/>
    </row>
    <row r="85" spans="1:10" ht="12.75">
      <c r="A85" s="142"/>
      <c r="B85" s="40"/>
      <c r="C85" s="58"/>
      <c r="D85" s="203"/>
      <c r="E85" s="203"/>
      <c r="F85" s="203"/>
      <c r="G85" s="203"/>
      <c r="H85" s="203"/>
      <c r="I85" s="61"/>
      <c r="J85" s="59"/>
    </row>
    <row r="86" spans="1:10" ht="12.75">
      <c r="A86" s="142"/>
      <c r="B86" s="40"/>
      <c r="C86" s="58"/>
      <c r="D86" s="203"/>
      <c r="E86" s="203"/>
      <c r="F86" s="203"/>
      <c r="G86" s="203"/>
      <c r="H86" s="203"/>
      <c r="I86" s="61"/>
      <c r="J86" s="59"/>
    </row>
    <row r="87" spans="1:10" ht="12.75">
      <c r="A87" s="142"/>
      <c r="B87" s="40"/>
      <c r="C87" s="58"/>
      <c r="D87" s="203"/>
      <c r="E87" s="203"/>
      <c r="F87" s="203"/>
      <c r="G87" s="203"/>
      <c r="H87" s="203"/>
      <c r="I87" s="61"/>
      <c r="J87" s="59"/>
    </row>
    <row r="88" spans="1:10" ht="12.75">
      <c r="A88" s="142"/>
      <c r="B88" s="40"/>
      <c r="C88" s="58"/>
      <c r="D88" s="203"/>
      <c r="E88" s="203"/>
      <c r="F88" s="203"/>
      <c r="G88" s="203"/>
      <c r="H88" s="203"/>
      <c r="I88" s="61"/>
      <c r="J88" s="59"/>
    </row>
    <row r="89" spans="1:10" ht="12.75">
      <c r="A89" s="142"/>
      <c r="B89" s="40"/>
      <c r="C89" s="58"/>
      <c r="D89" s="203"/>
      <c r="E89" s="203"/>
      <c r="F89" s="203"/>
      <c r="G89" s="203"/>
      <c r="H89" s="203"/>
      <c r="I89" s="61"/>
      <c r="J89" s="59"/>
    </row>
    <row r="90" spans="1:10" ht="12.75">
      <c r="A90" s="142"/>
      <c r="B90" s="40"/>
      <c r="C90" s="58"/>
      <c r="D90" s="203"/>
      <c r="E90" s="203"/>
      <c r="F90" s="203"/>
      <c r="G90" s="203"/>
      <c r="H90" s="203"/>
      <c r="I90" s="61"/>
      <c r="J90" s="59"/>
    </row>
    <row r="91" spans="1:10" ht="12.75">
      <c r="A91" s="142"/>
      <c r="B91" s="40"/>
      <c r="C91" s="58"/>
      <c r="D91" s="203"/>
      <c r="E91" s="203"/>
      <c r="F91" s="203"/>
      <c r="G91" s="203"/>
      <c r="H91" s="203"/>
      <c r="I91" s="61"/>
      <c r="J91" s="59"/>
    </row>
    <row r="92" spans="1:10" ht="12.75">
      <c r="A92" s="142"/>
      <c r="B92" s="40"/>
      <c r="C92" s="58"/>
      <c r="D92" s="203"/>
      <c r="E92" s="203"/>
      <c r="F92" s="203"/>
      <c r="G92" s="203"/>
      <c r="H92" s="203"/>
      <c r="I92" s="61"/>
      <c r="J92" s="59"/>
    </row>
    <row r="93" spans="1:10" ht="12.75">
      <c r="A93" s="142"/>
      <c r="B93" s="40"/>
      <c r="C93" s="58"/>
      <c r="D93" s="203"/>
      <c r="E93" s="203"/>
      <c r="F93" s="203"/>
      <c r="G93" s="203"/>
      <c r="H93" s="203"/>
      <c r="I93" s="61"/>
      <c r="J93" s="59"/>
    </row>
    <row r="94" spans="1:10" ht="12.75">
      <c r="A94" s="142"/>
      <c r="B94" s="40"/>
      <c r="C94" s="58"/>
      <c r="D94" s="203"/>
      <c r="E94" s="203"/>
      <c r="F94" s="203"/>
      <c r="G94" s="203"/>
      <c r="H94" s="203"/>
      <c r="I94" s="61"/>
      <c r="J94" s="59"/>
    </row>
    <row r="95" spans="1:10" ht="12.75">
      <c r="A95" s="142"/>
      <c r="B95" s="40"/>
      <c r="C95" s="58"/>
      <c r="D95" s="203"/>
      <c r="E95" s="203"/>
      <c r="F95" s="203"/>
      <c r="G95" s="203"/>
      <c r="H95" s="203"/>
      <c r="I95" s="61"/>
      <c r="J95" s="59"/>
    </row>
    <row r="96" spans="1:10" ht="12.75">
      <c r="A96" s="142"/>
      <c r="B96" s="40"/>
      <c r="C96" s="58"/>
      <c r="D96" s="203"/>
      <c r="E96" s="203"/>
      <c r="F96" s="203"/>
      <c r="G96" s="203"/>
      <c r="H96" s="203"/>
      <c r="I96" s="61"/>
      <c r="J96" s="59"/>
    </row>
    <row r="97" spans="1:10" ht="12.75">
      <c r="A97" s="142"/>
      <c r="B97" s="40"/>
      <c r="C97" s="58"/>
      <c r="D97" s="203"/>
      <c r="E97" s="203"/>
      <c r="F97" s="203"/>
      <c r="G97" s="203"/>
      <c r="H97" s="203"/>
      <c r="I97" s="61"/>
      <c r="J97" s="59"/>
    </row>
    <row r="98" spans="1:10" ht="12.75">
      <c r="A98" s="142"/>
      <c r="B98" s="40"/>
      <c r="C98" s="58"/>
      <c r="D98" s="203"/>
      <c r="E98" s="203"/>
      <c r="F98" s="203"/>
      <c r="G98" s="203"/>
      <c r="H98" s="203"/>
      <c r="I98" s="61"/>
      <c r="J98" s="59"/>
    </row>
    <row r="99" spans="1:10" ht="12.75">
      <c r="A99" s="142"/>
      <c r="B99" s="40"/>
      <c r="C99" s="58"/>
      <c r="D99" s="203"/>
      <c r="E99" s="203"/>
      <c r="F99" s="203"/>
      <c r="G99" s="203"/>
      <c r="H99" s="203"/>
      <c r="I99" s="61"/>
      <c r="J99" s="59"/>
    </row>
    <row r="100" spans="1:10" ht="12.75">
      <c r="A100" s="142"/>
      <c r="B100" s="40"/>
      <c r="C100" s="58"/>
      <c r="D100" s="203"/>
      <c r="E100" s="203"/>
      <c r="F100" s="203"/>
      <c r="G100" s="203"/>
      <c r="H100" s="203"/>
      <c r="I100" s="61"/>
      <c r="J100" s="59"/>
    </row>
    <row r="101" spans="1:10" ht="12.75">
      <c r="A101" s="142"/>
      <c r="B101" s="40"/>
      <c r="C101" s="58"/>
      <c r="D101" s="203"/>
      <c r="E101" s="203"/>
      <c r="F101" s="203"/>
      <c r="G101" s="203"/>
      <c r="H101" s="203"/>
      <c r="I101" s="61"/>
      <c r="J101" s="59"/>
    </row>
    <row r="102" spans="1:10" ht="12.75">
      <c r="A102" s="142"/>
      <c r="B102" s="40"/>
      <c r="C102" s="58"/>
      <c r="D102" s="203"/>
      <c r="E102" s="203"/>
      <c r="F102" s="203"/>
      <c r="G102" s="203"/>
      <c r="H102" s="203"/>
      <c r="I102" s="61"/>
      <c r="J102" s="59"/>
    </row>
    <row r="103" spans="1:10" ht="12.75">
      <c r="A103" s="142"/>
      <c r="B103" s="40"/>
      <c r="C103" s="58"/>
      <c r="D103" s="203"/>
      <c r="E103" s="203"/>
      <c r="F103" s="203"/>
      <c r="G103" s="203"/>
      <c r="H103" s="203"/>
      <c r="I103" s="61"/>
      <c r="J103" s="59"/>
    </row>
    <row r="104" spans="1:10" ht="12.75">
      <c r="A104" s="142"/>
      <c r="B104" s="40"/>
      <c r="C104" s="58"/>
      <c r="D104" s="203"/>
      <c r="E104" s="203"/>
      <c r="F104" s="203"/>
      <c r="G104" s="203"/>
      <c r="H104" s="203"/>
      <c r="I104" s="61"/>
      <c r="J104" s="59"/>
    </row>
    <row r="105" spans="1:10" ht="12.75">
      <c r="A105" s="142"/>
      <c r="B105" s="40"/>
      <c r="C105" s="58"/>
      <c r="D105" s="203"/>
      <c r="E105" s="203"/>
      <c r="F105" s="203"/>
      <c r="G105" s="203"/>
      <c r="H105" s="203"/>
      <c r="I105" s="61"/>
      <c r="J105" s="59"/>
    </row>
    <row r="106" spans="1:10" ht="12.75">
      <c r="A106" s="142"/>
      <c r="B106" s="40"/>
      <c r="C106" s="58"/>
      <c r="D106" s="203"/>
      <c r="E106" s="203"/>
      <c r="F106" s="203"/>
      <c r="G106" s="203"/>
      <c r="H106" s="203"/>
      <c r="I106" s="61"/>
      <c r="J106" s="59"/>
    </row>
    <row r="107" spans="1:10" ht="12.75">
      <c r="A107" s="142"/>
      <c r="B107" s="40"/>
      <c r="C107" s="58"/>
      <c r="D107" s="203"/>
      <c r="E107" s="203"/>
      <c r="F107" s="203"/>
      <c r="G107" s="203"/>
      <c r="H107" s="203"/>
      <c r="I107" s="61"/>
      <c r="J107" s="59"/>
    </row>
    <row r="108" spans="1:10" ht="12.75">
      <c r="A108" s="142"/>
      <c r="B108" s="40"/>
      <c r="C108" s="58"/>
      <c r="D108" s="203"/>
      <c r="E108" s="203"/>
      <c r="F108" s="203"/>
      <c r="G108" s="203"/>
      <c r="H108" s="203"/>
      <c r="I108" s="61"/>
      <c r="J108" s="59"/>
    </row>
    <row r="109" spans="1:10" ht="12.75">
      <c r="A109" s="142"/>
      <c r="B109" s="40"/>
      <c r="C109" s="58"/>
      <c r="D109" s="203"/>
      <c r="E109" s="203"/>
      <c r="F109" s="203"/>
      <c r="G109" s="203"/>
      <c r="H109" s="203"/>
      <c r="I109" s="61"/>
      <c r="J109" s="59"/>
    </row>
    <row r="110" spans="1:10" ht="12.75">
      <c r="A110" s="142"/>
      <c r="B110" s="40"/>
      <c r="C110" s="58"/>
      <c r="D110" s="203"/>
      <c r="E110" s="203"/>
      <c r="F110" s="203"/>
      <c r="G110" s="203"/>
      <c r="H110" s="203"/>
      <c r="I110" s="61"/>
      <c r="J110" s="59"/>
    </row>
    <row r="111" spans="1:10" ht="12.75">
      <c r="A111" s="142"/>
      <c r="B111" s="40"/>
      <c r="C111" s="58"/>
      <c r="D111" s="203"/>
      <c r="E111" s="203"/>
      <c r="F111" s="203"/>
      <c r="G111" s="203"/>
      <c r="H111" s="203"/>
      <c r="I111" s="61"/>
      <c r="J111" s="59"/>
    </row>
    <row r="112" spans="1:10" ht="12.75">
      <c r="A112" s="142"/>
      <c r="B112" s="40"/>
      <c r="C112" s="58"/>
      <c r="D112" s="203"/>
      <c r="E112" s="203"/>
      <c r="F112" s="203"/>
      <c r="G112" s="203"/>
      <c r="H112" s="203"/>
      <c r="I112" s="61"/>
      <c r="J112" s="59"/>
    </row>
    <row r="113" spans="1:10" ht="12.75">
      <c r="A113" s="142"/>
      <c r="B113" s="40"/>
      <c r="C113" s="58"/>
      <c r="D113" s="203"/>
      <c r="E113" s="203"/>
      <c r="F113" s="203"/>
      <c r="G113" s="203"/>
      <c r="H113" s="203"/>
      <c r="I113" s="61"/>
      <c r="J113" s="59"/>
    </row>
    <row r="114" spans="1:10" ht="12.75">
      <c r="A114" s="142"/>
      <c r="B114" s="40"/>
      <c r="C114" s="58"/>
      <c r="D114" s="203"/>
      <c r="E114" s="203"/>
      <c r="F114" s="203"/>
      <c r="G114" s="203"/>
      <c r="H114" s="203"/>
      <c r="I114" s="61"/>
      <c r="J114" s="59"/>
    </row>
    <row r="115" spans="1:10" ht="12.75">
      <c r="A115" s="142"/>
      <c r="B115" s="40"/>
      <c r="C115" s="58"/>
      <c r="D115" s="203"/>
      <c r="E115" s="203"/>
      <c r="F115" s="203"/>
      <c r="G115" s="203"/>
      <c r="H115" s="203"/>
      <c r="I115" s="61"/>
      <c r="J115" s="59"/>
    </row>
    <row r="116" spans="1:10" ht="12.75">
      <c r="A116" s="142"/>
      <c r="B116" s="40"/>
      <c r="C116" s="58"/>
      <c r="D116" s="203"/>
      <c r="E116" s="203"/>
      <c r="F116" s="203"/>
      <c r="G116" s="203"/>
      <c r="H116" s="203"/>
      <c r="I116" s="61"/>
      <c r="J116" s="59"/>
    </row>
    <row r="117" spans="1:10" ht="12.75">
      <c r="A117" s="142"/>
      <c r="B117" s="40"/>
      <c r="C117" s="58"/>
      <c r="D117" s="203"/>
      <c r="E117" s="203"/>
      <c r="F117" s="203"/>
      <c r="G117" s="203"/>
      <c r="H117" s="203"/>
      <c r="I117" s="61"/>
      <c r="J117" s="59"/>
    </row>
    <row r="118" spans="1:10" ht="12.75">
      <c r="A118" s="142"/>
      <c r="B118" s="40"/>
      <c r="C118" s="58"/>
      <c r="D118" s="203"/>
      <c r="E118" s="203"/>
      <c r="F118" s="203"/>
      <c r="G118" s="203"/>
      <c r="H118" s="203"/>
      <c r="I118" s="61"/>
      <c r="J118" s="59"/>
    </row>
    <row r="119" spans="1:10" ht="12.75">
      <c r="A119" s="142"/>
      <c r="B119" s="40"/>
      <c r="C119" s="58"/>
      <c r="D119" s="203"/>
      <c r="E119" s="203"/>
      <c r="F119" s="203"/>
      <c r="G119" s="203"/>
      <c r="H119" s="203"/>
      <c r="I119" s="61"/>
      <c r="J119" s="59"/>
    </row>
    <row r="120" spans="1:10" ht="12.75">
      <c r="A120" s="142"/>
      <c r="B120" s="40"/>
      <c r="C120" s="58"/>
      <c r="D120" s="203"/>
      <c r="E120" s="203"/>
      <c r="F120" s="203"/>
      <c r="G120" s="203"/>
      <c r="H120" s="203"/>
      <c r="I120" s="61"/>
      <c r="J120" s="59"/>
    </row>
    <row r="121" spans="1:10" ht="12.75">
      <c r="A121" s="142"/>
      <c r="B121" s="40"/>
      <c r="C121" s="58"/>
      <c r="D121" s="203"/>
      <c r="E121" s="203"/>
      <c r="F121" s="203"/>
      <c r="G121" s="203"/>
      <c r="H121" s="203"/>
      <c r="I121" s="61"/>
      <c r="J121" s="59"/>
    </row>
    <row r="122" spans="1:10" ht="12.75">
      <c r="A122" s="142"/>
      <c r="B122" s="40"/>
      <c r="C122" s="58"/>
      <c r="D122" s="203"/>
      <c r="E122" s="203"/>
      <c r="F122" s="203"/>
      <c r="G122" s="203"/>
      <c r="H122" s="203"/>
      <c r="I122" s="61"/>
      <c r="J122" s="59"/>
    </row>
    <row r="123" spans="1:10" ht="12.75">
      <c r="A123" s="142"/>
      <c r="B123" s="40"/>
      <c r="C123" s="58"/>
      <c r="D123" s="203"/>
      <c r="E123" s="203"/>
      <c r="F123" s="203"/>
      <c r="G123" s="203"/>
      <c r="H123" s="203"/>
      <c r="I123" s="61"/>
      <c r="J123" s="59"/>
    </row>
    <row r="124" spans="1:10" ht="12.75">
      <c r="A124" s="142"/>
      <c r="B124" s="40"/>
      <c r="C124" s="58"/>
      <c r="D124" s="203"/>
      <c r="E124" s="203"/>
      <c r="F124" s="203"/>
      <c r="G124" s="203"/>
      <c r="H124" s="203"/>
      <c r="I124" s="61"/>
      <c r="J124" s="59"/>
    </row>
    <row r="125" spans="1:10" ht="12.75">
      <c r="A125" s="142"/>
      <c r="B125" s="40"/>
      <c r="C125" s="58"/>
      <c r="D125" s="203"/>
      <c r="E125" s="203"/>
      <c r="F125" s="203"/>
      <c r="G125" s="203"/>
      <c r="H125" s="203"/>
      <c r="I125" s="61"/>
      <c r="J125" s="59"/>
    </row>
    <row r="126" spans="1:10" ht="12.75">
      <c r="A126" s="142"/>
      <c r="B126" s="40"/>
      <c r="C126" s="58"/>
      <c r="D126" s="203"/>
      <c r="E126" s="203"/>
      <c r="F126" s="203"/>
      <c r="G126" s="203"/>
      <c r="H126" s="203"/>
      <c r="I126" s="61"/>
      <c r="J126" s="59"/>
    </row>
    <row r="127" spans="1:10" ht="12.75">
      <c r="A127" s="142"/>
      <c r="B127" s="40"/>
      <c r="C127" s="58"/>
      <c r="D127" s="203"/>
      <c r="E127" s="203"/>
      <c r="F127" s="203"/>
      <c r="G127" s="203"/>
      <c r="H127" s="203"/>
      <c r="I127" s="61"/>
      <c r="J127" s="59"/>
    </row>
    <row r="128" spans="1:10" ht="12.75">
      <c r="A128" s="142"/>
      <c r="B128" s="40"/>
      <c r="C128" s="58"/>
      <c r="D128" s="203"/>
      <c r="E128" s="203"/>
      <c r="F128" s="203"/>
      <c r="G128" s="203"/>
      <c r="H128" s="203"/>
      <c r="I128" s="61"/>
      <c r="J128" s="59"/>
    </row>
    <row r="129" spans="1:10" ht="12.75">
      <c r="A129" s="142"/>
      <c r="B129" s="40"/>
      <c r="C129" s="58"/>
      <c r="D129" s="203"/>
      <c r="E129" s="203"/>
      <c r="F129" s="203"/>
      <c r="G129" s="203"/>
      <c r="H129" s="203"/>
      <c r="I129" s="61"/>
      <c r="J129" s="59"/>
    </row>
    <row r="130" spans="1:10" ht="12.75">
      <c r="A130" s="142"/>
      <c r="B130" s="40"/>
      <c r="C130" s="58"/>
      <c r="D130" s="203"/>
      <c r="E130" s="203"/>
      <c r="F130" s="203"/>
      <c r="G130" s="203"/>
      <c r="H130" s="203"/>
      <c r="I130" s="61"/>
      <c r="J130" s="59"/>
    </row>
    <row r="131" spans="1:10" ht="12.75">
      <c r="A131" s="142"/>
      <c r="B131" s="40"/>
      <c r="C131" s="58"/>
      <c r="D131" s="203"/>
      <c r="E131" s="203"/>
      <c r="F131" s="203"/>
      <c r="G131" s="203"/>
      <c r="H131" s="203"/>
      <c r="I131" s="61"/>
      <c r="J131" s="59"/>
    </row>
    <row r="132" spans="1:10" ht="12.75">
      <c r="A132" s="142"/>
      <c r="B132" s="40"/>
      <c r="C132" s="58"/>
      <c r="D132" s="203"/>
      <c r="E132" s="203"/>
      <c r="F132" s="203"/>
      <c r="G132" s="203"/>
      <c r="H132" s="203"/>
      <c r="I132" s="61"/>
      <c r="J132" s="59"/>
    </row>
    <row r="133" spans="1:10" ht="12.75">
      <c r="A133" s="142"/>
      <c r="B133" s="40"/>
      <c r="C133" s="58"/>
      <c r="D133" s="203"/>
      <c r="E133" s="203"/>
      <c r="F133" s="203"/>
      <c r="G133" s="203"/>
      <c r="H133" s="203"/>
      <c r="I133" s="61"/>
      <c r="J133" s="59"/>
    </row>
    <row r="134" spans="1:10" ht="12.75">
      <c r="A134" s="142"/>
      <c r="B134" s="40"/>
      <c r="C134" s="58"/>
      <c r="D134" s="203"/>
      <c r="E134" s="203"/>
      <c r="F134" s="203"/>
      <c r="G134" s="203"/>
      <c r="H134" s="203"/>
      <c r="I134" s="61"/>
      <c r="J134" s="59"/>
    </row>
    <row r="135" spans="1:10" ht="12.75">
      <c r="A135" s="142"/>
      <c r="B135" s="40"/>
      <c r="C135" s="58"/>
      <c r="D135" s="203"/>
      <c r="E135" s="203"/>
      <c r="F135" s="203"/>
      <c r="G135" s="203"/>
      <c r="H135" s="203"/>
      <c r="I135" s="61"/>
      <c r="J135" s="59"/>
    </row>
    <row r="136" spans="1:10" ht="12.75">
      <c r="A136" s="142"/>
      <c r="B136" s="40"/>
      <c r="C136" s="58"/>
      <c r="D136" s="203"/>
      <c r="E136" s="203"/>
      <c r="F136" s="203"/>
      <c r="G136" s="203"/>
      <c r="H136" s="203"/>
      <c r="I136" s="61"/>
      <c r="J136" s="59"/>
    </row>
    <row r="137" spans="1:10" ht="12.75">
      <c r="A137" s="142"/>
      <c r="B137" s="40"/>
      <c r="C137" s="58"/>
      <c r="D137" s="203"/>
      <c r="E137" s="203"/>
      <c r="F137" s="203"/>
      <c r="G137" s="203"/>
      <c r="H137" s="203"/>
      <c r="I137" s="61"/>
      <c r="J137" s="59"/>
    </row>
    <row r="138" spans="1:10" ht="12.75">
      <c r="A138" s="142"/>
      <c r="B138" s="40"/>
      <c r="C138" s="58"/>
      <c r="D138" s="203"/>
      <c r="E138" s="203"/>
      <c r="F138" s="203"/>
      <c r="G138" s="203"/>
      <c r="H138" s="203"/>
      <c r="I138" s="61"/>
      <c r="J138" s="59"/>
    </row>
    <row r="139" spans="1:10" ht="12.75">
      <c r="A139" s="142"/>
      <c r="B139" s="40"/>
      <c r="C139" s="58"/>
      <c r="D139" s="203"/>
      <c r="E139" s="203"/>
      <c r="F139" s="203"/>
      <c r="G139" s="203"/>
      <c r="H139" s="203"/>
      <c r="I139" s="61"/>
      <c r="J139" s="59"/>
    </row>
    <row r="140" spans="1:10" ht="12.75">
      <c r="A140" s="142"/>
      <c r="B140" s="40"/>
      <c r="C140" s="58"/>
      <c r="D140" s="203"/>
      <c r="E140" s="203"/>
      <c r="F140" s="203"/>
      <c r="G140" s="203"/>
      <c r="H140" s="203"/>
      <c r="I140" s="61"/>
      <c r="J140" s="59"/>
    </row>
    <row r="141" spans="1:10" ht="12.75">
      <c r="A141" s="142"/>
      <c r="B141" s="40"/>
      <c r="C141" s="58"/>
      <c r="D141" s="203"/>
      <c r="E141" s="203"/>
      <c r="F141" s="203"/>
      <c r="G141" s="203"/>
      <c r="H141" s="203"/>
      <c r="I141" s="61"/>
      <c r="J141" s="59"/>
    </row>
    <row r="142" spans="1:10" ht="12.75">
      <c r="A142" s="142"/>
      <c r="B142" s="40"/>
      <c r="C142" s="58"/>
      <c r="D142" s="203"/>
      <c r="E142" s="203"/>
      <c r="F142" s="203"/>
      <c r="G142" s="203"/>
      <c r="H142" s="203"/>
      <c r="I142" s="61"/>
      <c r="J142" s="59"/>
    </row>
    <row r="143" spans="1:10" ht="12.75">
      <c r="A143" s="142"/>
      <c r="B143" s="40"/>
      <c r="C143" s="58"/>
      <c r="D143" s="203"/>
      <c r="E143" s="203"/>
      <c r="F143" s="203"/>
      <c r="G143" s="203"/>
      <c r="H143" s="203"/>
      <c r="I143" s="61"/>
      <c r="J143" s="59"/>
    </row>
    <row r="144" spans="1:10" ht="12.75">
      <c r="A144" s="142"/>
      <c r="B144" s="40"/>
      <c r="C144" s="58"/>
      <c r="D144" s="203"/>
      <c r="E144" s="203"/>
      <c r="F144" s="203"/>
      <c r="G144" s="203"/>
      <c r="H144" s="203"/>
      <c r="I144" s="61"/>
      <c r="J144" s="59"/>
    </row>
  </sheetData>
  <sheetProtection selectLockedCells="1" selectUnlockedCells="1"/>
  <mergeCells count="141">
    <mergeCell ref="J3:J4"/>
    <mergeCell ref="J6:J7"/>
    <mergeCell ref="A1:I1"/>
    <mergeCell ref="D8:H8"/>
    <mergeCell ref="C2:I2"/>
    <mergeCell ref="C3:I3"/>
    <mergeCell ref="C4:I7"/>
    <mergeCell ref="D15:H15"/>
    <mergeCell ref="D16:H16"/>
    <mergeCell ref="D17:H17"/>
    <mergeCell ref="D18:H18"/>
    <mergeCell ref="D11:H11"/>
    <mergeCell ref="D12:H12"/>
    <mergeCell ref="D13:H13"/>
    <mergeCell ref="D14:H14"/>
    <mergeCell ref="D23:H23"/>
    <mergeCell ref="D24:H24"/>
    <mergeCell ref="D25:H25"/>
    <mergeCell ref="D26:H26"/>
    <mergeCell ref="D19:H19"/>
    <mergeCell ref="D20:H20"/>
    <mergeCell ref="D21:H21"/>
    <mergeCell ref="D22:H22"/>
    <mergeCell ref="D31:H31"/>
    <mergeCell ref="D32:H32"/>
    <mergeCell ref="D33:H33"/>
    <mergeCell ref="D34:H34"/>
    <mergeCell ref="D27:H27"/>
    <mergeCell ref="D28:H28"/>
    <mergeCell ref="D29:H29"/>
    <mergeCell ref="D30:H30"/>
    <mergeCell ref="D39:H39"/>
    <mergeCell ref="D40:H40"/>
    <mergeCell ref="D41:H41"/>
    <mergeCell ref="D42:H42"/>
    <mergeCell ref="D35:H35"/>
    <mergeCell ref="D36:H36"/>
    <mergeCell ref="D37:H37"/>
    <mergeCell ref="D38:H38"/>
    <mergeCell ref="D47:H47"/>
    <mergeCell ref="D48:H48"/>
    <mergeCell ref="D49:H49"/>
    <mergeCell ref="D50:H50"/>
    <mergeCell ref="D43:H43"/>
    <mergeCell ref="D44:H44"/>
    <mergeCell ref="D45:H45"/>
    <mergeCell ref="D46:H46"/>
    <mergeCell ref="D55:H55"/>
    <mergeCell ref="D56:H56"/>
    <mergeCell ref="D57:H57"/>
    <mergeCell ref="D58:H58"/>
    <mergeCell ref="D51:H51"/>
    <mergeCell ref="D52:H52"/>
    <mergeCell ref="D53:H53"/>
    <mergeCell ref="D54:H54"/>
    <mergeCell ref="D63:H63"/>
    <mergeCell ref="D64:H64"/>
    <mergeCell ref="D65:H65"/>
    <mergeCell ref="D66:H66"/>
    <mergeCell ref="D59:H59"/>
    <mergeCell ref="D60:H60"/>
    <mergeCell ref="D61:H61"/>
    <mergeCell ref="D62:H62"/>
    <mergeCell ref="D71:H71"/>
    <mergeCell ref="D72:H72"/>
    <mergeCell ref="D73:H73"/>
    <mergeCell ref="D74:H74"/>
    <mergeCell ref="D67:H67"/>
    <mergeCell ref="D68:H68"/>
    <mergeCell ref="D69:H69"/>
    <mergeCell ref="D70:H70"/>
    <mergeCell ref="D79:H79"/>
    <mergeCell ref="D80:H80"/>
    <mergeCell ref="D81:H81"/>
    <mergeCell ref="D82:H82"/>
    <mergeCell ref="D75:H75"/>
    <mergeCell ref="D76:H76"/>
    <mergeCell ref="D77:H77"/>
    <mergeCell ref="D78:H78"/>
    <mergeCell ref="D87:H87"/>
    <mergeCell ref="D88:H88"/>
    <mergeCell ref="D89:H89"/>
    <mergeCell ref="D90:H90"/>
    <mergeCell ref="D83:H83"/>
    <mergeCell ref="D84:H84"/>
    <mergeCell ref="D85:H85"/>
    <mergeCell ref="D86:H86"/>
    <mergeCell ref="D95:H95"/>
    <mergeCell ref="D96:H96"/>
    <mergeCell ref="D97:H97"/>
    <mergeCell ref="D98:H98"/>
    <mergeCell ref="D91:H91"/>
    <mergeCell ref="D92:H92"/>
    <mergeCell ref="D93:H93"/>
    <mergeCell ref="D94:H94"/>
    <mergeCell ref="D103:H103"/>
    <mergeCell ref="D104:H104"/>
    <mergeCell ref="D105:H105"/>
    <mergeCell ref="D106:H106"/>
    <mergeCell ref="D99:H99"/>
    <mergeCell ref="D100:H100"/>
    <mergeCell ref="D101:H101"/>
    <mergeCell ref="D102:H102"/>
    <mergeCell ref="D111:H111"/>
    <mergeCell ref="D112:H112"/>
    <mergeCell ref="D113:H113"/>
    <mergeCell ref="D114:H114"/>
    <mergeCell ref="D107:H107"/>
    <mergeCell ref="D108:H108"/>
    <mergeCell ref="D109:H109"/>
    <mergeCell ref="D110:H110"/>
    <mergeCell ref="D119:H119"/>
    <mergeCell ref="D120:H120"/>
    <mergeCell ref="D121:H121"/>
    <mergeCell ref="D122:H122"/>
    <mergeCell ref="D115:H115"/>
    <mergeCell ref="D116:H116"/>
    <mergeCell ref="D117:H117"/>
    <mergeCell ref="D118:H118"/>
    <mergeCell ref="D127:H127"/>
    <mergeCell ref="D128:H128"/>
    <mergeCell ref="D129:H129"/>
    <mergeCell ref="D130:H130"/>
    <mergeCell ref="D123:H123"/>
    <mergeCell ref="D124:H124"/>
    <mergeCell ref="D125:H125"/>
    <mergeCell ref="D126:H126"/>
    <mergeCell ref="D135:H135"/>
    <mergeCell ref="D136:H136"/>
    <mergeCell ref="D137:H137"/>
    <mergeCell ref="D138:H138"/>
    <mergeCell ref="D131:H131"/>
    <mergeCell ref="D132:H132"/>
    <mergeCell ref="D133:H133"/>
    <mergeCell ref="D134:H134"/>
    <mergeCell ref="D143:H143"/>
    <mergeCell ref="D144:H144"/>
    <mergeCell ref="D139:H139"/>
    <mergeCell ref="D140:H140"/>
    <mergeCell ref="D141:H141"/>
    <mergeCell ref="D142:H142"/>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4">
    <tabColor indexed="9"/>
  </sheetPr>
  <dimension ref="A1:J400"/>
  <sheetViews>
    <sheetView zoomScalePageLayoutView="0" workbookViewId="0" topLeftCell="A1">
      <selection activeCell="C4" sqref="C4:I7"/>
    </sheetView>
  </sheetViews>
  <sheetFormatPr defaultColWidth="9.140625" defaultRowHeight="12.75"/>
  <cols>
    <col min="1" max="1" width="12.140625" style="127" customWidth="1"/>
    <col min="2" max="2" width="11.28125" style="28" customWidth="1"/>
    <col min="3" max="3" width="52.140625" style="30" customWidth="1"/>
    <col min="4" max="8" width="3.57421875" style="0" customWidth="1"/>
    <col min="9" max="9" width="12.00390625" style="0" customWidth="1"/>
    <col min="10" max="10" width="52.8515625" style="28" customWidth="1"/>
  </cols>
  <sheetData>
    <row r="1" spans="1:10" ht="90.75" customHeight="1" thickBot="1">
      <c r="A1" s="171" t="s">
        <v>1108</v>
      </c>
      <c r="B1" s="172"/>
      <c r="C1" s="172"/>
      <c r="D1" s="172"/>
      <c r="E1" s="172"/>
      <c r="F1" s="172"/>
      <c r="G1" s="172"/>
      <c r="H1" s="172"/>
      <c r="I1" s="172"/>
      <c r="J1" s="158"/>
    </row>
    <row r="2" spans="2:10" ht="26.25" customHeight="1">
      <c r="B2" s="18"/>
      <c r="C2" s="194" t="s">
        <v>274</v>
      </c>
      <c r="D2" s="195"/>
      <c r="E2" s="195"/>
      <c r="F2" s="195"/>
      <c r="G2" s="195"/>
      <c r="H2" s="195"/>
      <c r="I2" s="195"/>
      <c r="J2" s="32" t="s">
        <v>935</v>
      </c>
    </row>
    <row r="3" spans="2:10" ht="20.25" customHeight="1">
      <c r="B3" s="18"/>
      <c r="C3" s="196" t="s">
        <v>764</v>
      </c>
      <c r="D3" s="197"/>
      <c r="E3" s="197"/>
      <c r="F3" s="197"/>
      <c r="G3" s="197"/>
      <c r="H3" s="197"/>
      <c r="I3" s="197"/>
      <c r="J3" s="204">
        <f>SRR!J3</f>
        <v>0</v>
      </c>
    </row>
    <row r="4" spans="2:10" ht="20.25" customHeight="1" thickBot="1">
      <c r="B4" s="18"/>
      <c r="C4" s="196"/>
      <c r="D4" s="207"/>
      <c r="E4" s="207"/>
      <c r="F4" s="207"/>
      <c r="G4" s="207"/>
      <c r="H4" s="207"/>
      <c r="I4" s="207"/>
      <c r="J4" s="205"/>
    </row>
    <row r="5" spans="2:10" ht="20.25" customHeight="1">
      <c r="B5" s="18"/>
      <c r="C5" s="207"/>
      <c r="D5" s="207"/>
      <c r="E5" s="207"/>
      <c r="F5" s="207"/>
      <c r="G5" s="207"/>
      <c r="H5" s="207"/>
      <c r="I5" s="207"/>
      <c r="J5" s="32" t="s">
        <v>934</v>
      </c>
    </row>
    <row r="6" spans="2:10" ht="20.25" customHeight="1">
      <c r="B6" s="18"/>
      <c r="C6" s="207"/>
      <c r="D6" s="207"/>
      <c r="E6" s="207"/>
      <c r="F6" s="207"/>
      <c r="G6" s="207"/>
      <c r="H6" s="207"/>
      <c r="I6" s="207"/>
      <c r="J6" s="206">
        <f>SRR!J6</f>
        <v>0</v>
      </c>
    </row>
    <row r="7" spans="2:10" ht="20.25" customHeight="1" thickBot="1">
      <c r="B7" s="18"/>
      <c r="C7" s="207"/>
      <c r="D7" s="207"/>
      <c r="E7" s="207"/>
      <c r="F7" s="207"/>
      <c r="G7" s="207"/>
      <c r="H7" s="207"/>
      <c r="I7" s="207"/>
      <c r="J7" s="205"/>
    </row>
    <row r="8" spans="1:10" s="11" customFormat="1" ht="15" customHeight="1">
      <c r="A8" s="128"/>
      <c r="B8" s="19"/>
      <c r="C8" s="58"/>
      <c r="D8" s="198" t="s">
        <v>277</v>
      </c>
      <c r="E8" s="199"/>
      <c r="F8" s="199"/>
      <c r="G8" s="199"/>
      <c r="H8" s="199"/>
      <c r="I8" s="62"/>
      <c r="J8" s="31"/>
    </row>
    <row r="9" spans="1:10" s="11" customFormat="1" ht="12.75" customHeight="1">
      <c r="A9" s="128"/>
      <c r="B9" s="19"/>
      <c r="C9" s="159"/>
      <c r="D9" s="160"/>
      <c r="E9" s="73"/>
      <c r="F9" s="73"/>
      <c r="G9" s="73"/>
      <c r="H9" s="161"/>
      <c r="I9" s="162" t="s">
        <v>1054</v>
      </c>
      <c r="J9" s="31"/>
    </row>
    <row r="10" spans="1:10" ht="19.5" customHeight="1">
      <c r="A10" s="141" t="s">
        <v>785</v>
      </c>
      <c r="B10" s="36" t="s">
        <v>659</v>
      </c>
      <c r="C10" s="163" t="s">
        <v>287</v>
      </c>
      <c r="D10" s="5" t="s">
        <v>282</v>
      </c>
      <c r="E10" s="6" t="s">
        <v>283</v>
      </c>
      <c r="F10" s="7" t="s">
        <v>284</v>
      </c>
      <c r="G10" s="34" t="s">
        <v>285</v>
      </c>
      <c r="H10" s="8" t="s">
        <v>286</v>
      </c>
      <c r="I10" s="56" t="s">
        <v>281</v>
      </c>
      <c r="J10" s="57" t="s">
        <v>933</v>
      </c>
    </row>
    <row r="11" spans="1:10" ht="12.75">
      <c r="A11" s="142"/>
      <c r="B11" s="40"/>
      <c r="C11" s="58"/>
      <c r="D11" s="203"/>
      <c r="E11" s="203"/>
      <c r="F11" s="203"/>
      <c r="G11" s="203"/>
      <c r="H11" s="203"/>
      <c r="I11" s="48"/>
      <c r="J11" s="59"/>
    </row>
    <row r="12" spans="1:10" ht="12.75">
      <c r="A12" s="142"/>
      <c r="B12" s="40"/>
      <c r="C12" s="58"/>
      <c r="D12" s="203"/>
      <c r="E12" s="203"/>
      <c r="F12" s="203"/>
      <c r="G12" s="203"/>
      <c r="H12" s="203"/>
      <c r="I12" s="48"/>
      <c r="J12" s="59"/>
    </row>
    <row r="13" spans="1:10" ht="12.75">
      <c r="A13" s="142"/>
      <c r="B13" s="40"/>
      <c r="C13" s="58"/>
      <c r="D13" s="203"/>
      <c r="E13" s="203"/>
      <c r="F13" s="203"/>
      <c r="G13" s="203"/>
      <c r="H13" s="203"/>
      <c r="I13" s="48"/>
      <c r="J13" s="59"/>
    </row>
    <row r="14" spans="1:10" ht="12.75">
      <c r="A14" s="142"/>
      <c r="B14" s="40"/>
      <c r="C14" s="58"/>
      <c r="D14" s="203"/>
      <c r="E14" s="203"/>
      <c r="F14" s="203"/>
      <c r="G14" s="203"/>
      <c r="H14" s="203"/>
      <c r="I14" s="48"/>
      <c r="J14" s="59"/>
    </row>
    <row r="15" spans="1:10" ht="12.75">
      <c r="A15" s="142"/>
      <c r="B15" s="40"/>
      <c r="C15" s="58"/>
      <c r="D15" s="203"/>
      <c r="E15" s="203"/>
      <c r="F15" s="203"/>
      <c r="G15" s="203"/>
      <c r="H15" s="203"/>
      <c r="I15" s="48"/>
      <c r="J15" s="59"/>
    </row>
    <row r="16" spans="1:10" ht="12.75">
      <c r="A16" s="142"/>
      <c r="B16" s="40"/>
      <c r="C16" s="58"/>
      <c r="D16" s="203"/>
      <c r="E16" s="203"/>
      <c r="F16" s="203"/>
      <c r="G16" s="203"/>
      <c r="H16" s="203"/>
      <c r="I16" s="48"/>
      <c r="J16" s="59"/>
    </row>
    <row r="17" spans="1:10" ht="12.75">
      <c r="A17" s="142"/>
      <c r="B17" s="40"/>
      <c r="C17" s="58"/>
      <c r="D17" s="203"/>
      <c r="E17" s="203"/>
      <c r="F17" s="203"/>
      <c r="G17" s="203"/>
      <c r="H17" s="203"/>
      <c r="I17" s="48"/>
      <c r="J17" s="59"/>
    </row>
    <row r="18" spans="1:10" ht="12.75">
      <c r="A18" s="142"/>
      <c r="B18" s="40"/>
      <c r="C18" s="58"/>
      <c r="D18" s="203"/>
      <c r="E18" s="203"/>
      <c r="F18" s="203"/>
      <c r="G18" s="203"/>
      <c r="H18" s="203"/>
      <c r="I18" s="48"/>
      <c r="J18" s="59"/>
    </row>
    <row r="19" spans="1:10" ht="12.75">
      <c r="A19" s="142"/>
      <c r="B19" s="40"/>
      <c r="C19" s="58"/>
      <c r="D19" s="203"/>
      <c r="E19" s="203"/>
      <c r="F19" s="203"/>
      <c r="G19" s="203"/>
      <c r="H19" s="203"/>
      <c r="I19" s="48"/>
      <c r="J19" s="59"/>
    </row>
    <row r="20" spans="1:10" ht="12.75">
      <c r="A20" s="142"/>
      <c r="B20" s="40"/>
      <c r="C20" s="58"/>
      <c r="D20" s="203"/>
      <c r="E20" s="203"/>
      <c r="F20" s="203"/>
      <c r="G20" s="203"/>
      <c r="H20" s="203"/>
      <c r="I20" s="48"/>
      <c r="J20" s="59"/>
    </row>
    <row r="21" spans="1:10" ht="12.75">
      <c r="A21" s="142"/>
      <c r="B21" s="40"/>
      <c r="C21" s="58"/>
      <c r="D21" s="203"/>
      <c r="E21" s="203"/>
      <c r="F21" s="203"/>
      <c r="G21" s="203"/>
      <c r="H21" s="203"/>
      <c r="I21" s="48"/>
      <c r="J21" s="59"/>
    </row>
    <row r="22" spans="1:10" ht="12.75">
      <c r="A22" s="142"/>
      <c r="B22" s="40"/>
      <c r="C22" s="58"/>
      <c r="D22" s="203"/>
      <c r="E22" s="203"/>
      <c r="F22" s="203"/>
      <c r="G22" s="203"/>
      <c r="H22" s="203"/>
      <c r="I22" s="48"/>
      <c r="J22" s="59"/>
    </row>
    <row r="23" spans="1:10" ht="12.75">
      <c r="A23" s="142"/>
      <c r="B23" s="40"/>
      <c r="C23" s="58"/>
      <c r="D23" s="203"/>
      <c r="E23" s="203"/>
      <c r="F23" s="203"/>
      <c r="G23" s="203"/>
      <c r="H23" s="203"/>
      <c r="I23" s="48"/>
      <c r="J23" s="59"/>
    </row>
    <row r="24" spans="1:10" ht="12.75">
      <c r="A24" s="142"/>
      <c r="B24" s="40"/>
      <c r="C24" s="58"/>
      <c r="D24" s="203"/>
      <c r="E24" s="203"/>
      <c r="F24" s="203"/>
      <c r="G24" s="203"/>
      <c r="H24" s="203"/>
      <c r="I24" s="48"/>
      <c r="J24" s="59"/>
    </row>
    <row r="25" spans="1:10" ht="12.75">
      <c r="A25" s="142"/>
      <c r="B25" s="40"/>
      <c r="C25" s="58"/>
      <c r="D25" s="203"/>
      <c r="E25" s="203"/>
      <c r="F25" s="203"/>
      <c r="G25" s="203"/>
      <c r="H25" s="203"/>
      <c r="I25" s="48"/>
      <c r="J25" s="59"/>
    </row>
    <row r="26" spans="1:10" ht="12.75">
      <c r="A26" s="142"/>
      <c r="B26" s="40"/>
      <c r="C26" s="58"/>
      <c r="D26" s="203"/>
      <c r="E26" s="203"/>
      <c r="F26" s="203"/>
      <c r="G26" s="203"/>
      <c r="H26" s="203"/>
      <c r="I26" s="48"/>
      <c r="J26" s="59"/>
    </row>
    <row r="27" spans="1:10" ht="12.75">
      <c r="A27" s="142"/>
      <c r="B27" s="40"/>
      <c r="C27" s="58"/>
      <c r="D27" s="203"/>
      <c r="E27" s="203"/>
      <c r="F27" s="203"/>
      <c r="G27" s="203"/>
      <c r="H27" s="203"/>
      <c r="I27" s="48"/>
      <c r="J27" s="59"/>
    </row>
    <row r="28" spans="1:10" ht="12.75">
      <c r="A28" s="142"/>
      <c r="B28" s="40"/>
      <c r="C28" s="58"/>
      <c r="D28" s="203"/>
      <c r="E28" s="203"/>
      <c r="F28" s="203"/>
      <c r="G28" s="203"/>
      <c r="H28" s="203"/>
      <c r="I28" s="48"/>
      <c r="J28" s="59"/>
    </row>
    <row r="29" spans="1:10" ht="12.75">
      <c r="A29" s="142"/>
      <c r="B29" s="40"/>
      <c r="C29" s="58"/>
      <c r="D29" s="203"/>
      <c r="E29" s="203"/>
      <c r="F29" s="203"/>
      <c r="G29" s="203"/>
      <c r="H29" s="203"/>
      <c r="I29" s="48"/>
      <c r="J29" s="59"/>
    </row>
    <row r="30" spans="1:10" ht="12.75">
      <c r="A30" s="142"/>
      <c r="B30" s="40"/>
      <c r="C30" s="58"/>
      <c r="D30" s="203"/>
      <c r="E30" s="203"/>
      <c r="F30" s="203"/>
      <c r="G30" s="203"/>
      <c r="H30" s="203"/>
      <c r="I30" s="48"/>
      <c r="J30" s="59"/>
    </row>
    <row r="31" spans="1:10" ht="12.75">
      <c r="A31" s="142"/>
      <c r="B31" s="40"/>
      <c r="C31" s="58"/>
      <c r="D31" s="203"/>
      <c r="E31" s="203"/>
      <c r="F31" s="203"/>
      <c r="G31" s="203"/>
      <c r="H31" s="203"/>
      <c r="I31" s="48"/>
      <c r="J31" s="59"/>
    </row>
    <row r="32" spans="1:10" ht="12.75">
      <c r="A32" s="142"/>
      <c r="B32" s="40"/>
      <c r="C32" s="58"/>
      <c r="D32" s="203"/>
      <c r="E32" s="203"/>
      <c r="F32" s="203"/>
      <c r="G32" s="203"/>
      <c r="H32" s="203"/>
      <c r="I32" s="48"/>
      <c r="J32" s="59"/>
    </row>
    <row r="33" spans="1:10" ht="12.75">
      <c r="A33" s="142"/>
      <c r="B33" s="40"/>
      <c r="C33" s="58"/>
      <c r="D33" s="203"/>
      <c r="E33" s="203"/>
      <c r="F33" s="203"/>
      <c r="G33" s="203"/>
      <c r="H33" s="203"/>
      <c r="I33" s="48"/>
      <c r="J33" s="59"/>
    </row>
    <row r="34" spans="1:10" ht="12.75">
      <c r="A34" s="142"/>
      <c r="B34" s="40"/>
      <c r="C34" s="58"/>
      <c r="D34" s="203"/>
      <c r="E34" s="203"/>
      <c r="F34" s="203"/>
      <c r="G34" s="203"/>
      <c r="H34" s="203"/>
      <c r="I34" s="48"/>
      <c r="J34" s="59"/>
    </row>
    <row r="35" spans="1:10" ht="12.75">
      <c r="A35" s="142"/>
      <c r="B35" s="40"/>
      <c r="C35" s="58"/>
      <c r="D35" s="203"/>
      <c r="E35" s="203"/>
      <c r="F35" s="203"/>
      <c r="G35" s="203"/>
      <c r="H35" s="203"/>
      <c r="I35" s="48"/>
      <c r="J35" s="59"/>
    </row>
    <row r="36" spans="1:10" ht="12.75">
      <c r="A36" s="142"/>
      <c r="B36" s="40"/>
      <c r="C36" s="58"/>
      <c r="D36" s="203"/>
      <c r="E36" s="203"/>
      <c r="F36" s="203"/>
      <c r="G36" s="203"/>
      <c r="H36" s="203"/>
      <c r="I36" s="48"/>
      <c r="J36" s="59"/>
    </row>
    <row r="37" spans="1:10" ht="12.75">
      <c r="A37" s="142"/>
      <c r="B37" s="40"/>
      <c r="C37" s="58"/>
      <c r="D37" s="203"/>
      <c r="E37" s="203"/>
      <c r="F37" s="203"/>
      <c r="G37" s="203"/>
      <c r="H37" s="203"/>
      <c r="I37" s="48"/>
      <c r="J37" s="59"/>
    </row>
    <row r="38" spans="1:10" ht="12.75">
      <c r="A38" s="142"/>
      <c r="B38" s="40"/>
      <c r="C38" s="58"/>
      <c r="D38" s="203"/>
      <c r="E38" s="203"/>
      <c r="F38" s="203"/>
      <c r="G38" s="203"/>
      <c r="H38" s="203"/>
      <c r="I38" s="48"/>
      <c r="J38" s="59"/>
    </row>
    <row r="39" spans="1:10" ht="12.75">
      <c r="A39" s="142"/>
      <c r="B39" s="40"/>
      <c r="C39" s="58"/>
      <c r="D39" s="203"/>
      <c r="E39" s="203"/>
      <c r="F39" s="203"/>
      <c r="G39" s="203"/>
      <c r="H39" s="203"/>
      <c r="I39" s="48"/>
      <c r="J39" s="59"/>
    </row>
    <row r="40" spans="1:10" ht="12.75">
      <c r="A40" s="142"/>
      <c r="B40" s="40"/>
      <c r="C40" s="58"/>
      <c r="D40" s="203"/>
      <c r="E40" s="203"/>
      <c r="F40" s="203"/>
      <c r="G40" s="203"/>
      <c r="H40" s="203"/>
      <c r="I40" s="48"/>
      <c r="J40" s="59"/>
    </row>
    <row r="41" spans="1:10" ht="12.75">
      <c r="A41" s="142"/>
      <c r="B41" s="40"/>
      <c r="C41" s="58"/>
      <c r="D41" s="203"/>
      <c r="E41" s="203"/>
      <c r="F41" s="203"/>
      <c r="G41" s="203"/>
      <c r="H41" s="203"/>
      <c r="I41" s="48"/>
      <c r="J41" s="59"/>
    </row>
    <row r="42" spans="1:10" ht="12.75">
      <c r="A42" s="142"/>
      <c r="B42" s="40"/>
      <c r="C42" s="58"/>
      <c r="D42" s="203"/>
      <c r="E42" s="203"/>
      <c r="F42" s="203"/>
      <c r="G42" s="203"/>
      <c r="H42" s="203"/>
      <c r="I42" s="48"/>
      <c r="J42" s="59"/>
    </row>
    <row r="43" spans="1:10" ht="12.75">
      <c r="A43" s="142"/>
      <c r="B43" s="40"/>
      <c r="C43" s="58"/>
      <c r="D43" s="203"/>
      <c r="E43" s="203"/>
      <c r="F43" s="203"/>
      <c r="G43" s="203"/>
      <c r="H43" s="203"/>
      <c r="I43" s="48"/>
      <c r="J43" s="59"/>
    </row>
    <row r="44" spans="1:10" ht="12.75">
      <c r="A44" s="142"/>
      <c r="B44" s="40"/>
      <c r="C44" s="58"/>
      <c r="D44" s="203"/>
      <c r="E44" s="203"/>
      <c r="F44" s="203"/>
      <c r="G44" s="203"/>
      <c r="H44" s="203"/>
      <c r="I44" s="48"/>
      <c r="J44" s="59"/>
    </row>
    <row r="45" spans="1:10" ht="12.75">
      <c r="A45" s="142"/>
      <c r="B45" s="40"/>
      <c r="C45" s="58"/>
      <c r="D45" s="203"/>
      <c r="E45" s="203"/>
      <c r="F45" s="203"/>
      <c r="G45" s="203"/>
      <c r="H45" s="203"/>
      <c r="I45" s="48"/>
      <c r="J45" s="59"/>
    </row>
    <row r="46" spans="1:10" ht="12.75">
      <c r="A46" s="142"/>
      <c r="B46" s="40"/>
      <c r="C46" s="58"/>
      <c r="D46" s="203"/>
      <c r="E46" s="203"/>
      <c r="F46" s="203"/>
      <c r="G46" s="203"/>
      <c r="H46" s="203"/>
      <c r="I46" s="48"/>
      <c r="J46" s="59"/>
    </row>
    <row r="47" spans="1:10" ht="12.75">
      <c r="A47" s="142"/>
      <c r="B47" s="40"/>
      <c r="C47" s="58"/>
      <c r="D47" s="203"/>
      <c r="E47" s="203"/>
      <c r="F47" s="203"/>
      <c r="G47" s="203"/>
      <c r="H47" s="203"/>
      <c r="I47" s="48"/>
      <c r="J47" s="59"/>
    </row>
    <row r="48" spans="1:10" ht="12.75">
      <c r="A48" s="142"/>
      <c r="B48" s="40"/>
      <c r="C48" s="58"/>
      <c r="D48" s="203"/>
      <c r="E48" s="203"/>
      <c r="F48" s="203"/>
      <c r="G48" s="203"/>
      <c r="H48" s="203"/>
      <c r="I48" s="48"/>
      <c r="J48" s="59"/>
    </row>
    <row r="49" spans="1:10" ht="12.75">
      <c r="A49" s="142"/>
      <c r="B49" s="40"/>
      <c r="C49" s="58"/>
      <c r="D49" s="203"/>
      <c r="E49" s="203"/>
      <c r="F49" s="203"/>
      <c r="G49" s="203"/>
      <c r="H49" s="203"/>
      <c r="I49" s="48"/>
      <c r="J49" s="59"/>
    </row>
    <row r="50" spans="1:10" ht="12.75">
      <c r="A50" s="142"/>
      <c r="B50" s="40"/>
      <c r="C50" s="58"/>
      <c r="D50" s="203"/>
      <c r="E50" s="203"/>
      <c r="F50" s="203"/>
      <c r="G50" s="203"/>
      <c r="H50" s="203"/>
      <c r="I50" s="48"/>
      <c r="J50" s="59"/>
    </row>
    <row r="51" spans="1:10" ht="12.75">
      <c r="A51" s="142"/>
      <c r="B51" s="40"/>
      <c r="C51" s="58"/>
      <c r="D51" s="203"/>
      <c r="E51" s="203"/>
      <c r="F51" s="203"/>
      <c r="G51" s="203"/>
      <c r="H51" s="203"/>
      <c r="I51" s="48"/>
      <c r="J51" s="59"/>
    </row>
    <row r="52" spans="1:10" ht="12.75">
      <c r="A52" s="142"/>
      <c r="B52" s="40"/>
      <c r="C52" s="58"/>
      <c r="D52" s="203"/>
      <c r="E52" s="203"/>
      <c r="F52" s="203"/>
      <c r="G52" s="203"/>
      <c r="H52" s="203"/>
      <c r="I52" s="48"/>
      <c r="J52" s="59"/>
    </row>
    <row r="53" spans="1:10" ht="12.75">
      <c r="A53" s="142"/>
      <c r="B53" s="40"/>
      <c r="C53" s="58"/>
      <c r="D53" s="203"/>
      <c r="E53" s="203"/>
      <c r="F53" s="203"/>
      <c r="G53" s="203"/>
      <c r="H53" s="203"/>
      <c r="I53" s="48"/>
      <c r="J53" s="59"/>
    </row>
    <row r="54" spans="1:10" ht="12.75">
      <c r="A54" s="142"/>
      <c r="B54" s="40"/>
      <c r="C54" s="58"/>
      <c r="D54" s="203"/>
      <c r="E54" s="203"/>
      <c r="F54" s="203"/>
      <c r="G54" s="203"/>
      <c r="H54" s="203"/>
      <c r="I54" s="48"/>
      <c r="J54" s="59"/>
    </row>
    <row r="55" spans="1:10" ht="12.75">
      <c r="A55" s="142"/>
      <c r="B55" s="40"/>
      <c r="C55" s="58"/>
      <c r="D55" s="203"/>
      <c r="E55" s="203"/>
      <c r="F55" s="203"/>
      <c r="G55" s="203"/>
      <c r="H55" s="203"/>
      <c r="I55" s="48"/>
      <c r="J55" s="59"/>
    </row>
    <row r="56" spans="1:10" ht="12.75">
      <c r="A56" s="142"/>
      <c r="B56" s="40"/>
      <c r="C56" s="58"/>
      <c r="D56" s="203"/>
      <c r="E56" s="203"/>
      <c r="F56" s="203"/>
      <c r="G56" s="203"/>
      <c r="H56" s="203"/>
      <c r="I56" s="48"/>
      <c r="J56" s="59"/>
    </row>
    <row r="57" spans="1:10" ht="12.75">
      <c r="A57" s="142"/>
      <c r="B57" s="40"/>
      <c r="C57" s="58"/>
      <c r="D57" s="203"/>
      <c r="E57" s="203"/>
      <c r="F57" s="203"/>
      <c r="G57" s="203"/>
      <c r="H57" s="203"/>
      <c r="I57" s="48"/>
      <c r="J57" s="59"/>
    </row>
    <row r="58" spans="1:10" ht="12.75">
      <c r="A58" s="142"/>
      <c r="B58" s="40"/>
      <c r="C58" s="58"/>
      <c r="D58" s="203"/>
      <c r="E58" s="203"/>
      <c r="F58" s="203"/>
      <c r="G58" s="203"/>
      <c r="H58" s="203"/>
      <c r="I58" s="48"/>
      <c r="J58" s="59"/>
    </row>
    <row r="59" spans="1:10" ht="12.75">
      <c r="A59" s="142"/>
      <c r="B59" s="40"/>
      <c r="C59" s="58"/>
      <c r="D59" s="203"/>
      <c r="E59" s="203"/>
      <c r="F59" s="203"/>
      <c r="G59" s="203"/>
      <c r="H59" s="203"/>
      <c r="I59" s="48"/>
      <c r="J59" s="59"/>
    </row>
    <row r="60" spans="1:10" ht="12.75">
      <c r="A60" s="142"/>
      <c r="B60" s="40"/>
      <c r="C60" s="58"/>
      <c r="D60" s="203"/>
      <c r="E60" s="203"/>
      <c r="F60" s="203"/>
      <c r="G60" s="203"/>
      <c r="H60" s="203"/>
      <c r="I60" s="48"/>
      <c r="J60" s="59"/>
    </row>
    <row r="61" spans="1:10" ht="12.75">
      <c r="A61" s="142"/>
      <c r="B61" s="40"/>
      <c r="C61" s="58"/>
      <c r="D61" s="203"/>
      <c r="E61" s="203"/>
      <c r="F61" s="203"/>
      <c r="G61" s="203"/>
      <c r="H61" s="203"/>
      <c r="I61" s="48"/>
      <c r="J61" s="59"/>
    </row>
    <row r="62" spans="1:10" ht="12.75">
      <c r="A62" s="142"/>
      <c r="B62" s="40"/>
      <c r="C62" s="58"/>
      <c r="D62" s="203"/>
      <c r="E62" s="203"/>
      <c r="F62" s="203"/>
      <c r="G62" s="203"/>
      <c r="H62" s="203"/>
      <c r="I62" s="48"/>
      <c r="J62" s="59"/>
    </row>
    <row r="63" spans="1:10" ht="12.75">
      <c r="A63" s="142"/>
      <c r="B63" s="40"/>
      <c r="C63" s="58"/>
      <c r="D63" s="203"/>
      <c r="E63" s="203"/>
      <c r="F63" s="203"/>
      <c r="G63" s="203"/>
      <c r="H63" s="203"/>
      <c r="I63" s="48"/>
      <c r="J63" s="59"/>
    </row>
    <row r="64" spans="1:10" ht="12.75">
      <c r="A64" s="142"/>
      <c r="B64" s="40"/>
      <c r="C64" s="58"/>
      <c r="D64" s="203"/>
      <c r="E64" s="203"/>
      <c r="F64" s="203"/>
      <c r="G64" s="203"/>
      <c r="H64" s="203"/>
      <c r="I64" s="48"/>
      <c r="J64" s="59"/>
    </row>
    <row r="65" spans="1:10" ht="12.75">
      <c r="A65" s="142"/>
      <c r="B65" s="40"/>
      <c r="C65" s="58"/>
      <c r="D65" s="203"/>
      <c r="E65" s="203"/>
      <c r="F65" s="203"/>
      <c r="G65" s="203"/>
      <c r="H65" s="203"/>
      <c r="I65" s="48"/>
      <c r="J65" s="59"/>
    </row>
    <row r="66" spans="1:10" ht="12.75">
      <c r="A66" s="142"/>
      <c r="B66" s="40"/>
      <c r="C66" s="58"/>
      <c r="D66" s="203"/>
      <c r="E66" s="203"/>
      <c r="F66" s="203"/>
      <c r="G66" s="203"/>
      <c r="H66" s="203"/>
      <c r="I66" s="48"/>
      <c r="J66" s="59"/>
    </row>
    <row r="67" spans="1:10" ht="12.75">
      <c r="A67" s="142"/>
      <c r="B67" s="40"/>
      <c r="C67" s="58"/>
      <c r="D67" s="203"/>
      <c r="E67" s="203"/>
      <c r="F67" s="203"/>
      <c r="G67" s="203"/>
      <c r="H67" s="203"/>
      <c r="I67" s="48"/>
      <c r="J67" s="59"/>
    </row>
    <row r="68" spans="1:10" ht="12.75">
      <c r="A68" s="142"/>
      <c r="B68" s="40"/>
      <c r="C68" s="58"/>
      <c r="D68" s="203"/>
      <c r="E68" s="203"/>
      <c r="F68" s="203"/>
      <c r="G68" s="203"/>
      <c r="H68" s="203"/>
      <c r="I68" s="48"/>
      <c r="J68" s="59"/>
    </row>
    <row r="69" spans="1:10" ht="12.75">
      <c r="A69" s="142"/>
      <c r="B69" s="40"/>
      <c r="C69" s="58"/>
      <c r="D69" s="203"/>
      <c r="E69" s="203"/>
      <c r="F69" s="203"/>
      <c r="G69" s="203"/>
      <c r="H69" s="203"/>
      <c r="I69" s="48"/>
      <c r="J69" s="59"/>
    </row>
    <row r="70" spans="1:10" ht="12.75">
      <c r="A70" s="142"/>
      <c r="B70" s="40"/>
      <c r="C70" s="58"/>
      <c r="D70" s="203"/>
      <c r="E70" s="203"/>
      <c r="F70" s="203"/>
      <c r="G70" s="203"/>
      <c r="H70" s="203"/>
      <c r="I70" s="48"/>
      <c r="J70" s="59"/>
    </row>
    <row r="71" spans="1:10" ht="12.75">
      <c r="A71" s="142"/>
      <c r="B71" s="40"/>
      <c r="C71" s="58"/>
      <c r="D71" s="203"/>
      <c r="E71" s="203"/>
      <c r="F71" s="203"/>
      <c r="G71" s="203"/>
      <c r="H71" s="203"/>
      <c r="I71" s="48"/>
      <c r="J71" s="59"/>
    </row>
    <row r="72" spans="1:10" ht="12.75">
      <c r="A72" s="142"/>
      <c r="B72" s="40"/>
      <c r="C72" s="58"/>
      <c r="D72" s="203"/>
      <c r="E72" s="203"/>
      <c r="F72" s="203"/>
      <c r="G72" s="203"/>
      <c r="H72" s="203"/>
      <c r="I72" s="48"/>
      <c r="J72" s="59"/>
    </row>
    <row r="73" spans="1:10" ht="12.75">
      <c r="A73" s="142"/>
      <c r="B73" s="40"/>
      <c r="C73" s="58"/>
      <c r="D73" s="203"/>
      <c r="E73" s="203"/>
      <c r="F73" s="203"/>
      <c r="G73" s="203"/>
      <c r="H73" s="203"/>
      <c r="I73" s="48"/>
      <c r="J73" s="59"/>
    </row>
    <row r="74" spans="1:10" ht="12.75">
      <c r="A74" s="142"/>
      <c r="B74" s="40"/>
      <c r="C74" s="58"/>
      <c r="D74" s="203"/>
      <c r="E74" s="203"/>
      <c r="F74" s="203"/>
      <c r="G74" s="203"/>
      <c r="H74" s="203"/>
      <c r="I74" s="48"/>
      <c r="J74" s="59"/>
    </row>
    <row r="75" spans="1:10" ht="12.75">
      <c r="A75" s="142"/>
      <c r="B75" s="40"/>
      <c r="C75" s="58"/>
      <c r="D75" s="203"/>
      <c r="E75" s="203"/>
      <c r="F75" s="203"/>
      <c r="G75" s="203"/>
      <c r="H75" s="203"/>
      <c r="I75" s="48"/>
      <c r="J75" s="59"/>
    </row>
    <row r="76" spans="1:10" ht="12.75">
      <c r="A76" s="142"/>
      <c r="B76" s="40"/>
      <c r="C76" s="58"/>
      <c r="D76" s="203"/>
      <c r="E76" s="203"/>
      <c r="F76" s="203"/>
      <c r="G76" s="203"/>
      <c r="H76" s="203"/>
      <c r="I76" s="48"/>
      <c r="J76" s="59"/>
    </row>
    <row r="77" spans="1:10" ht="12.75">
      <c r="A77" s="142"/>
      <c r="B77" s="40"/>
      <c r="C77" s="58"/>
      <c r="D77" s="203"/>
      <c r="E77" s="203"/>
      <c r="F77" s="203"/>
      <c r="G77" s="203"/>
      <c r="H77" s="203"/>
      <c r="I77" s="48"/>
      <c r="J77" s="59"/>
    </row>
    <row r="78" spans="1:10" ht="12.75">
      <c r="A78" s="142"/>
      <c r="B78" s="40"/>
      <c r="C78" s="58"/>
      <c r="D78" s="203"/>
      <c r="E78" s="203"/>
      <c r="F78" s="203"/>
      <c r="G78" s="203"/>
      <c r="H78" s="203"/>
      <c r="I78" s="48"/>
      <c r="J78" s="59"/>
    </row>
    <row r="79" spans="1:10" ht="12.75">
      <c r="A79" s="142"/>
      <c r="B79" s="40"/>
      <c r="C79" s="58"/>
      <c r="D79" s="203"/>
      <c r="E79" s="203"/>
      <c r="F79" s="203"/>
      <c r="G79" s="203"/>
      <c r="H79" s="203"/>
      <c r="I79" s="48"/>
      <c r="J79" s="59"/>
    </row>
    <row r="80" spans="1:10" ht="12.75">
      <c r="A80" s="142"/>
      <c r="B80" s="40"/>
      <c r="C80" s="58"/>
      <c r="D80" s="203"/>
      <c r="E80" s="203"/>
      <c r="F80" s="203"/>
      <c r="G80" s="203"/>
      <c r="H80" s="203"/>
      <c r="I80" s="48"/>
      <c r="J80" s="59"/>
    </row>
    <row r="81" spans="1:10" ht="12.75">
      <c r="A81" s="142"/>
      <c r="B81" s="40"/>
      <c r="C81" s="58"/>
      <c r="D81" s="203"/>
      <c r="E81" s="203"/>
      <c r="F81" s="203"/>
      <c r="G81" s="203"/>
      <c r="H81" s="203"/>
      <c r="I81" s="48"/>
      <c r="J81" s="59"/>
    </row>
    <row r="82" spans="1:10" ht="12.75">
      <c r="A82" s="142"/>
      <c r="B82" s="40"/>
      <c r="C82" s="58"/>
      <c r="D82" s="203"/>
      <c r="E82" s="203"/>
      <c r="F82" s="203"/>
      <c r="G82" s="203"/>
      <c r="H82" s="203"/>
      <c r="I82" s="48"/>
      <c r="J82" s="59"/>
    </row>
    <row r="83" spans="1:10" ht="12.75">
      <c r="A83" s="142"/>
      <c r="B83" s="40"/>
      <c r="C83" s="58"/>
      <c r="D83" s="203"/>
      <c r="E83" s="203"/>
      <c r="F83" s="203"/>
      <c r="G83" s="203"/>
      <c r="H83" s="203"/>
      <c r="I83" s="48"/>
      <c r="J83" s="59"/>
    </row>
    <row r="84" spans="1:10" ht="12.75">
      <c r="A84" s="142"/>
      <c r="B84" s="40"/>
      <c r="C84" s="58"/>
      <c r="D84" s="203"/>
      <c r="E84" s="203"/>
      <c r="F84" s="203"/>
      <c r="G84" s="203"/>
      <c r="H84" s="203"/>
      <c r="I84" s="48"/>
      <c r="J84" s="59"/>
    </row>
    <row r="85" spans="1:10" ht="12.75">
      <c r="A85" s="142"/>
      <c r="B85" s="40"/>
      <c r="C85" s="58"/>
      <c r="D85" s="203"/>
      <c r="E85" s="203"/>
      <c r="F85" s="203"/>
      <c r="G85" s="203"/>
      <c r="H85" s="203"/>
      <c r="I85" s="48"/>
      <c r="J85" s="59"/>
    </row>
    <row r="86" spans="1:10" ht="12.75">
      <c r="A86" s="142"/>
      <c r="B86" s="40"/>
      <c r="C86" s="58"/>
      <c r="D86" s="203"/>
      <c r="E86" s="203"/>
      <c r="F86" s="203"/>
      <c r="G86" s="203"/>
      <c r="H86" s="203"/>
      <c r="I86" s="48"/>
      <c r="J86" s="59"/>
    </row>
    <row r="87" spans="1:10" ht="12.75">
      <c r="A87" s="142"/>
      <c r="B87" s="40"/>
      <c r="C87" s="58"/>
      <c r="D87" s="203"/>
      <c r="E87" s="203"/>
      <c r="F87" s="203"/>
      <c r="G87" s="203"/>
      <c r="H87" s="203"/>
      <c r="I87" s="48"/>
      <c r="J87" s="59"/>
    </row>
    <row r="88" spans="1:10" ht="12.75">
      <c r="A88" s="142"/>
      <c r="B88" s="40"/>
      <c r="C88" s="58"/>
      <c r="D88" s="203"/>
      <c r="E88" s="203"/>
      <c r="F88" s="203"/>
      <c r="G88" s="203"/>
      <c r="H88" s="203"/>
      <c r="I88" s="48"/>
      <c r="J88" s="59"/>
    </row>
    <row r="89" spans="1:10" ht="12.75">
      <c r="A89" s="142"/>
      <c r="B89" s="40"/>
      <c r="C89" s="58"/>
      <c r="D89" s="203"/>
      <c r="E89" s="203"/>
      <c r="F89" s="203"/>
      <c r="G89" s="203"/>
      <c r="H89" s="203"/>
      <c r="I89" s="48"/>
      <c r="J89" s="59"/>
    </row>
    <row r="90" spans="1:10" ht="12.75">
      <c r="A90" s="142"/>
      <c r="B90" s="40"/>
      <c r="C90" s="58"/>
      <c r="D90" s="203"/>
      <c r="E90" s="203"/>
      <c r="F90" s="203"/>
      <c r="G90" s="203"/>
      <c r="H90" s="203"/>
      <c r="I90" s="48"/>
      <c r="J90" s="59"/>
    </row>
    <row r="91" spans="1:10" ht="12.75">
      <c r="A91" s="142"/>
      <c r="B91" s="40"/>
      <c r="C91" s="58"/>
      <c r="D91" s="203"/>
      <c r="E91" s="203"/>
      <c r="F91" s="203"/>
      <c r="G91" s="203"/>
      <c r="H91" s="203"/>
      <c r="I91" s="48"/>
      <c r="J91" s="59"/>
    </row>
    <row r="92" spans="1:10" ht="12.75">
      <c r="A92" s="142"/>
      <c r="B92" s="40"/>
      <c r="C92" s="58"/>
      <c r="D92" s="203"/>
      <c r="E92" s="203"/>
      <c r="F92" s="203"/>
      <c r="G92" s="203"/>
      <c r="H92" s="203"/>
      <c r="I92" s="48"/>
      <c r="J92" s="59"/>
    </row>
    <row r="93" spans="1:10" ht="12.75">
      <c r="A93" s="142"/>
      <c r="B93" s="40"/>
      <c r="C93" s="58"/>
      <c r="D93" s="203"/>
      <c r="E93" s="203"/>
      <c r="F93" s="203"/>
      <c r="G93" s="203"/>
      <c r="H93" s="203"/>
      <c r="I93" s="48"/>
      <c r="J93" s="59"/>
    </row>
    <row r="94" spans="1:10" ht="12.75">
      <c r="A94" s="142"/>
      <c r="B94" s="59"/>
      <c r="C94" s="58"/>
      <c r="D94" s="203"/>
      <c r="E94" s="203"/>
      <c r="F94" s="203"/>
      <c r="G94" s="203"/>
      <c r="H94" s="203"/>
      <c r="I94" s="60"/>
      <c r="J94" s="59"/>
    </row>
    <row r="95" spans="1:10" ht="12.75">
      <c r="A95" s="142"/>
      <c r="B95" s="59"/>
      <c r="C95" s="58"/>
      <c r="D95" s="203"/>
      <c r="E95" s="203"/>
      <c r="F95" s="203"/>
      <c r="G95" s="203"/>
      <c r="H95" s="203"/>
      <c r="I95" s="60"/>
      <c r="J95" s="59"/>
    </row>
    <row r="96" spans="1:10" ht="12.75">
      <c r="A96" s="142"/>
      <c r="B96" s="59"/>
      <c r="C96" s="58"/>
      <c r="D96" s="203"/>
      <c r="E96" s="203"/>
      <c r="F96" s="203"/>
      <c r="G96" s="203"/>
      <c r="H96" s="203"/>
      <c r="I96" s="60"/>
      <c r="J96" s="59"/>
    </row>
    <row r="97" spans="1:10" ht="12.75">
      <c r="A97" s="142"/>
      <c r="B97" s="59"/>
      <c r="C97" s="58"/>
      <c r="D97" s="203"/>
      <c r="E97" s="203"/>
      <c r="F97" s="203"/>
      <c r="G97" s="203"/>
      <c r="H97" s="203"/>
      <c r="I97" s="60"/>
      <c r="J97" s="59"/>
    </row>
    <row r="98" spans="1:10" ht="12.75">
      <c r="A98" s="142"/>
      <c r="B98" s="59"/>
      <c r="C98" s="58"/>
      <c r="D98" s="203"/>
      <c r="E98" s="203"/>
      <c r="F98" s="203"/>
      <c r="G98" s="203"/>
      <c r="H98" s="203"/>
      <c r="I98" s="60"/>
      <c r="J98" s="59"/>
    </row>
    <row r="99" spans="1:10" ht="12.75">
      <c r="A99" s="142"/>
      <c r="B99" s="59"/>
      <c r="C99" s="58"/>
      <c r="D99" s="203"/>
      <c r="E99" s="203"/>
      <c r="F99" s="203"/>
      <c r="G99" s="203"/>
      <c r="H99" s="203"/>
      <c r="I99" s="60"/>
      <c r="J99" s="59"/>
    </row>
    <row r="100" spans="1:10" ht="12.75">
      <c r="A100" s="142"/>
      <c r="B100" s="59"/>
      <c r="C100" s="58"/>
      <c r="D100" s="203"/>
      <c r="E100" s="203"/>
      <c r="F100" s="203"/>
      <c r="G100" s="203"/>
      <c r="H100" s="203"/>
      <c r="I100" s="60"/>
      <c r="J100" s="59"/>
    </row>
    <row r="101" spans="1:10" ht="12.75">
      <c r="A101" s="142"/>
      <c r="B101" s="59"/>
      <c r="C101" s="58"/>
      <c r="D101" s="203"/>
      <c r="E101" s="203"/>
      <c r="F101" s="203"/>
      <c r="G101" s="203"/>
      <c r="H101" s="203"/>
      <c r="I101" s="60"/>
      <c r="J101" s="59"/>
    </row>
    <row r="102" spans="1:10" ht="12.75">
      <c r="A102" s="142"/>
      <c r="B102" s="59"/>
      <c r="C102" s="58"/>
      <c r="D102" s="203"/>
      <c r="E102" s="203"/>
      <c r="F102" s="203"/>
      <c r="G102" s="203"/>
      <c r="H102" s="203"/>
      <c r="I102" s="60"/>
      <c r="J102" s="59"/>
    </row>
    <row r="103" spans="1:10" ht="12.75">
      <c r="A103" s="142"/>
      <c r="B103" s="59"/>
      <c r="C103" s="58"/>
      <c r="D103" s="203"/>
      <c r="E103" s="203"/>
      <c r="F103" s="203"/>
      <c r="G103" s="203"/>
      <c r="H103" s="203"/>
      <c r="I103" s="60"/>
      <c r="J103" s="59"/>
    </row>
    <row r="104" spans="1:10" ht="12.75">
      <c r="A104" s="142"/>
      <c r="B104" s="59"/>
      <c r="C104" s="58"/>
      <c r="D104" s="203"/>
      <c r="E104" s="203"/>
      <c r="F104" s="203"/>
      <c r="G104" s="203"/>
      <c r="H104" s="203"/>
      <c r="I104" s="60"/>
      <c r="J104" s="59"/>
    </row>
    <row r="105" spans="1:10" ht="12.75">
      <c r="A105" s="142"/>
      <c r="B105" s="59"/>
      <c r="C105" s="58"/>
      <c r="D105" s="203"/>
      <c r="E105" s="203"/>
      <c r="F105" s="203"/>
      <c r="G105" s="203"/>
      <c r="H105" s="203"/>
      <c r="I105" s="60"/>
      <c r="J105" s="59"/>
    </row>
    <row r="106" spans="1:10" ht="12.75">
      <c r="A106" s="142"/>
      <c r="B106" s="59"/>
      <c r="C106" s="58"/>
      <c r="D106" s="203"/>
      <c r="E106" s="203"/>
      <c r="F106" s="203"/>
      <c r="G106" s="203"/>
      <c r="H106" s="203"/>
      <c r="I106" s="60"/>
      <c r="J106" s="59"/>
    </row>
    <row r="107" spans="1:10" ht="12.75">
      <c r="A107" s="142"/>
      <c r="B107" s="59"/>
      <c r="C107" s="58"/>
      <c r="D107" s="203"/>
      <c r="E107" s="203"/>
      <c r="F107" s="203"/>
      <c r="G107" s="203"/>
      <c r="H107" s="203"/>
      <c r="I107" s="60"/>
      <c r="J107" s="59"/>
    </row>
    <row r="108" spans="1:10" ht="12.75">
      <c r="A108" s="142"/>
      <c r="B108" s="59"/>
      <c r="C108" s="58"/>
      <c r="D108" s="203"/>
      <c r="E108" s="203"/>
      <c r="F108" s="203"/>
      <c r="G108" s="203"/>
      <c r="H108" s="203"/>
      <c r="I108" s="60"/>
      <c r="J108" s="59"/>
    </row>
    <row r="109" spans="1:10" ht="12.75">
      <c r="A109" s="142"/>
      <c r="B109" s="59"/>
      <c r="C109" s="58"/>
      <c r="D109" s="203"/>
      <c r="E109" s="203"/>
      <c r="F109" s="203"/>
      <c r="G109" s="203"/>
      <c r="H109" s="203"/>
      <c r="I109" s="60"/>
      <c r="J109" s="59"/>
    </row>
    <row r="110" spans="1:10" ht="12.75">
      <c r="A110" s="142"/>
      <c r="B110" s="59"/>
      <c r="C110" s="58"/>
      <c r="D110" s="203"/>
      <c r="E110" s="203"/>
      <c r="F110" s="203"/>
      <c r="G110" s="203"/>
      <c r="H110" s="203"/>
      <c r="I110" s="60"/>
      <c r="J110" s="59"/>
    </row>
    <row r="111" spans="1:10" ht="12.75">
      <c r="A111" s="142"/>
      <c r="B111" s="59"/>
      <c r="C111" s="58"/>
      <c r="D111" s="203"/>
      <c r="E111" s="203"/>
      <c r="F111" s="203"/>
      <c r="G111" s="203"/>
      <c r="H111" s="203"/>
      <c r="I111" s="60"/>
      <c r="J111" s="59"/>
    </row>
    <row r="112" spans="1:10" ht="12.75">
      <c r="A112" s="142"/>
      <c r="B112" s="59"/>
      <c r="C112" s="58"/>
      <c r="D112" s="203"/>
      <c r="E112" s="203"/>
      <c r="F112" s="203"/>
      <c r="G112" s="203"/>
      <c r="H112" s="203"/>
      <c r="I112" s="60"/>
      <c r="J112" s="59"/>
    </row>
    <row r="113" spans="1:10" ht="12.75">
      <c r="A113" s="142"/>
      <c r="B113" s="59"/>
      <c r="C113" s="58"/>
      <c r="D113" s="203"/>
      <c r="E113" s="203"/>
      <c r="F113" s="203"/>
      <c r="G113" s="203"/>
      <c r="H113" s="203"/>
      <c r="I113" s="60"/>
      <c r="J113" s="59"/>
    </row>
    <row r="114" spans="1:10" ht="12.75">
      <c r="A114" s="142"/>
      <c r="B114" s="59"/>
      <c r="C114" s="58"/>
      <c r="D114" s="203"/>
      <c r="E114" s="203"/>
      <c r="F114" s="203"/>
      <c r="G114" s="203"/>
      <c r="H114" s="203"/>
      <c r="I114" s="60"/>
      <c r="J114" s="59"/>
    </row>
    <row r="115" spans="1:10" ht="12.75">
      <c r="A115" s="142"/>
      <c r="B115" s="59"/>
      <c r="C115" s="58"/>
      <c r="D115" s="203"/>
      <c r="E115" s="203"/>
      <c r="F115" s="203"/>
      <c r="G115" s="203"/>
      <c r="H115" s="203"/>
      <c r="I115" s="60"/>
      <c r="J115" s="59"/>
    </row>
    <row r="116" spans="1:10" ht="12.75">
      <c r="A116" s="142"/>
      <c r="B116" s="59"/>
      <c r="C116" s="58"/>
      <c r="D116" s="203"/>
      <c r="E116" s="203"/>
      <c r="F116" s="203"/>
      <c r="G116" s="203"/>
      <c r="H116" s="203"/>
      <c r="I116" s="60"/>
      <c r="J116" s="59"/>
    </row>
    <row r="117" spans="1:10" ht="12.75">
      <c r="A117" s="142"/>
      <c r="B117" s="59"/>
      <c r="C117" s="58"/>
      <c r="D117" s="203"/>
      <c r="E117" s="203"/>
      <c r="F117" s="203"/>
      <c r="G117" s="203"/>
      <c r="H117" s="203"/>
      <c r="I117" s="60"/>
      <c r="J117" s="59"/>
    </row>
    <row r="118" spans="1:10" ht="12.75">
      <c r="A118" s="142"/>
      <c r="B118" s="59"/>
      <c r="C118" s="58"/>
      <c r="D118" s="203"/>
      <c r="E118" s="203"/>
      <c r="F118" s="203"/>
      <c r="G118" s="203"/>
      <c r="H118" s="203"/>
      <c r="I118" s="60"/>
      <c r="J118" s="59"/>
    </row>
    <row r="119" spans="1:10" ht="12.75">
      <c r="A119" s="142"/>
      <c r="B119" s="59"/>
      <c r="C119" s="58"/>
      <c r="D119" s="203"/>
      <c r="E119" s="203"/>
      <c r="F119" s="203"/>
      <c r="G119" s="203"/>
      <c r="H119" s="203"/>
      <c r="I119" s="60"/>
      <c r="J119" s="59"/>
    </row>
    <row r="120" spans="1:10" ht="12.75">
      <c r="A120" s="142"/>
      <c r="B120" s="59"/>
      <c r="C120" s="58"/>
      <c r="D120" s="203"/>
      <c r="E120" s="203"/>
      <c r="F120" s="203"/>
      <c r="G120" s="203"/>
      <c r="H120" s="203"/>
      <c r="I120" s="60"/>
      <c r="J120" s="59"/>
    </row>
    <row r="121" spans="1:10" ht="12.75">
      <c r="A121" s="142"/>
      <c r="B121" s="59"/>
      <c r="C121" s="58"/>
      <c r="D121" s="203"/>
      <c r="E121" s="203"/>
      <c r="F121" s="203"/>
      <c r="G121" s="203"/>
      <c r="H121" s="203"/>
      <c r="I121" s="60"/>
      <c r="J121" s="59"/>
    </row>
    <row r="122" spans="1:10" ht="12.75">
      <c r="A122" s="142"/>
      <c r="B122" s="59"/>
      <c r="C122" s="58"/>
      <c r="D122" s="203"/>
      <c r="E122" s="203"/>
      <c r="F122" s="203"/>
      <c r="G122" s="203"/>
      <c r="H122" s="203"/>
      <c r="I122" s="60"/>
      <c r="J122" s="59"/>
    </row>
    <row r="123" spans="1:10" ht="12.75">
      <c r="A123" s="142"/>
      <c r="B123" s="59"/>
      <c r="C123" s="58"/>
      <c r="D123" s="203"/>
      <c r="E123" s="203"/>
      <c r="F123" s="203"/>
      <c r="G123" s="203"/>
      <c r="H123" s="203"/>
      <c r="I123" s="60"/>
      <c r="J123" s="59"/>
    </row>
    <row r="124" spans="1:10" ht="12.75">
      <c r="A124" s="142"/>
      <c r="B124" s="59"/>
      <c r="C124" s="58"/>
      <c r="D124" s="203"/>
      <c r="E124" s="203"/>
      <c r="F124" s="203"/>
      <c r="G124" s="203"/>
      <c r="H124" s="203"/>
      <c r="I124" s="60"/>
      <c r="J124" s="59"/>
    </row>
    <row r="125" spans="1:10" ht="12.75">
      <c r="A125" s="142"/>
      <c r="B125" s="59"/>
      <c r="C125" s="58"/>
      <c r="D125" s="203"/>
      <c r="E125" s="203"/>
      <c r="F125" s="203"/>
      <c r="G125" s="203"/>
      <c r="H125" s="203"/>
      <c r="I125" s="60"/>
      <c r="J125" s="59"/>
    </row>
    <row r="126" spans="1:10" ht="12.75">
      <c r="A126" s="142"/>
      <c r="B126" s="59"/>
      <c r="C126" s="58"/>
      <c r="D126" s="203"/>
      <c r="E126" s="203"/>
      <c r="F126" s="203"/>
      <c r="G126" s="203"/>
      <c r="H126" s="203"/>
      <c r="I126" s="60"/>
      <c r="J126" s="59"/>
    </row>
    <row r="127" spans="1:10" ht="12.75">
      <c r="A127" s="142"/>
      <c r="B127" s="59"/>
      <c r="C127" s="58"/>
      <c r="D127" s="203"/>
      <c r="E127" s="203"/>
      <c r="F127" s="203"/>
      <c r="G127" s="203"/>
      <c r="H127" s="203"/>
      <c r="I127" s="60"/>
      <c r="J127" s="59"/>
    </row>
    <row r="128" spans="1:10" ht="12.75">
      <c r="A128" s="142"/>
      <c r="B128" s="59"/>
      <c r="C128" s="58"/>
      <c r="D128" s="203"/>
      <c r="E128" s="203"/>
      <c r="F128" s="203"/>
      <c r="G128" s="203"/>
      <c r="H128" s="203"/>
      <c r="I128" s="60"/>
      <c r="J128" s="59"/>
    </row>
    <row r="129" spans="1:10" ht="12.75">
      <c r="A129" s="142"/>
      <c r="B129" s="59"/>
      <c r="C129" s="58"/>
      <c r="D129" s="203"/>
      <c r="E129" s="203"/>
      <c r="F129" s="203"/>
      <c r="G129" s="203"/>
      <c r="H129" s="203"/>
      <c r="I129" s="60"/>
      <c r="J129" s="59"/>
    </row>
    <row r="130" spans="1:10" ht="12.75">
      <c r="A130" s="142"/>
      <c r="B130" s="59"/>
      <c r="C130" s="58"/>
      <c r="D130" s="203"/>
      <c r="E130" s="203"/>
      <c r="F130" s="203"/>
      <c r="G130" s="203"/>
      <c r="H130" s="203"/>
      <c r="I130" s="60"/>
      <c r="J130" s="59"/>
    </row>
    <row r="131" spans="1:10" ht="12.75">
      <c r="A131" s="142"/>
      <c r="B131" s="59"/>
      <c r="C131" s="58"/>
      <c r="D131" s="203"/>
      <c r="E131" s="203"/>
      <c r="F131" s="203"/>
      <c r="G131" s="203"/>
      <c r="H131" s="203"/>
      <c r="I131" s="60"/>
      <c r="J131" s="59"/>
    </row>
    <row r="132" spans="1:10" ht="12.75">
      <c r="A132" s="142"/>
      <c r="B132" s="59"/>
      <c r="C132" s="58"/>
      <c r="D132" s="203"/>
      <c r="E132" s="203"/>
      <c r="F132" s="203"/>
      <c r="G132" s="203"/>
      <c r="H132" s="203"/>
      <c r="I132" s="60"/>
      <c r="J132" s="59"/>
    </row>
    <row r="133" spans="1:10" ht="12.75">
      <c r="A133" s="142"/>
      <c r="B133" s="59"/>
      <c r="C133" s="58"/>
      <c r="D133" s="203"/>
      <c r="E133" s="203"/>
      <c r="F133" s="203"/>
      <c r="G133" s="203"/>
      <c r="H133" s="203"/>
      <c r="I133" s="60"/>
      <c r="J133" s="59"/>
    </row>
    <row r="134" spans="1:10" ht="12.75">
      <c r="A134" s="142"/>
      <c r="B134" s="59"/>
      <c r="C134" s="58"/>
      <c r="D134" s="203"/>
      <c r="E134" s="203"/>
      <c r="F134" s="203"/>
      <c r="G134" s="203"/>
      <c r="H134" s="203"/>
      <c r="I134" s="60"/>
      <c r="J134" s="59"/>
    </row>
    <row r="135" spans="1:10" ht="12.75">
      <c r="A135" s="142"/>
      <c r="B135" s="59"/>
      <c r="C135" s="58"/>
      <c r="D135" s="203"/>
      <c r="E135" s="203"/>
      <c r="F135" s="203"/>
      <c r="G135" s="203"/>
      <c r="H135" s="203"/>
      <c r="I135" s="60"/>
      <c r="J135" s="59"/>
    </row>
    <row r="136" spans="1:10" ht="12.75">
      <c r="A136" s="142"/>
      <c r="B136" s="59"/>
      <c r="C136" s="58"/>
      <c r="D136" s="203"/>
      <c r="E136" s="203"/>
      <c r="F136" s="203"/>
      <c r="G136" s="203"/>
      <c r="H136" s="203"/>
      <c r="I136" s="60"/>
      <c r="J136" s="59"/>
    </row>
    <row r="137" spans="1:10" ht="12.75">
      <c r="A137" s="142"/>
      <c r="B137" s="59"/>
      <c r="C137" s="58"/>
      <c r="D137" s="203"/>
      <c r="E137" s="203"/>
      <c r="F137" s="203"/>
      <c r="G137" s="203"/>
      <c r="H137" s="203"/>
      <c r="I137" s="60"/>
      <c r="J137" s="59"/>
    </row>
    <row r="138" spans="1:10" ht="12.75">
      <c r="A138" s="142"/>
      <c r="B138" s="59"/>
      <c r="C138" s="58"/>
      <c r="D138" s="203"/>
      <c r="E138" s="203"/>
      <c r="F138" s="203"/>
      <c r="G138" s="203"/>
      <c r="H138" s="203"/>
      <c r="I138" s="60"/>
      <c r="J138" s="59"/>
    </row>
    <row r="139" spans="1:10" ht="12.75">
      <c r="A139" s="142"/>
      <c r="B139" s="59"/>
      <c r="C139" s="58"/>
      <c r="D139" s="203"/>
      <c r="E139" s="203"/>
      <c r="F139" s="203"/>
      <c r="G139" s="203"/>
      <c r="H139" s="203"/>
      <c r="I139" s="60"/>
      <c r="J139" s="59"/>
    </row>
    <row r="140" spans="1:10" ht="12.75">
      <c r="A140" s="142"/>
      <c r="B140" s="59"/>
      <c r="C140" s="58"/>
      <c r="D140" s="203"/>
      <c r="E140" s="203"/>
      <c r="F140" s="203"/>
      <c r="G140" s="203"/>
      <c r="H140" s="203"/>
      <c r="I140" s="60"/>
      <c r="J140" s="59"/>
    </row>
    <row r="141" spans="1:10" ht="12.75">
      <c r="A141" s="142"/>
      <c r="B141" s="59"/>
      <c r="C141" s="58"/>
      <c r="D141" s="203"/>
      <c r="E141" s="203"/>
      <c r="F141" s="203"/>
      <c r="G141" s="203"/>
      <c r="H141" s="203"/>
      <c r="I141" s="60"/>
      <c r="J141" s="59"/>
    </row>
    <row r="142" spans="1:10" ht="12.75">
      <c r="A142" s="142"/>
      <c r="B142" s="59"/>
      <c r="C142" s="58"/>
      <c r="D142" s="203"/>
      <c r="E142" s="203"/>
      <c r="F142" s="203"/>
      <c r="G142" s="203"/>
      <c r="H142" s="203"/>
      <c r="I142" s="60"/>
      <c r="J142" s="59"/>
    </row>
    <row r="143" spans="1:10" ht="12.75">
      <c r="A143" s="142"/>
      <c r="B143" s="59"/>
      <c r="C143" s="58"/>
      <c r="D143" s="203"/>
      <c r="E143" s="203"/>
      <c r="F143" s="203"/>
      <c r="G143" s="203"/>
      <c r="H143" s="203"/>
      <c r="I143" s="60"/>
      <c r="J143" s="59"/>
    </row>
    <row r="144" spans="1:10" ht="12.75">
      <c r="A144" s="142"/>
      <c r="B144" s="59"/>
      <c r="C144" s="58"/>
      <c r="D144" s="203"/>
      <c r="E144" s="203"/>
      <c r="F144" s="203"/>
      <c r="G144" s="203"/>
      <c r="H144" s="203"/>
      <c r="I144" s="60"/>
      <c r="J144" s="59"/>
    </row>
    <row r="145" spans="1:10" ht="12.75">
      <c r="A145" s="142"/>
      <c r="B145" s="59"/>
      <c r="C145" s="58"/>
      <c r="D145" s="203"/>
      <c r="E145" s="203"/>
      <c r="F145" s="203"/>
      <c r="G145" s="203"/>
      <c r="H145" s="203"/>
      <c r="I145" s="60"/>
      <c r="J145" s="59"/>
    </row>
    <row r="146" spans="1:10" ht="12.75">
      <c r="A146" s="142"/>
      <c r="B146" s="59"/>
      <c r="C146" s="58"/>
      <c r="D146" s="203"/>
      <c r="E146" s="203"/>
      <c r="F146" s="203"/>
      <c r="G146" s="203"/>
      <c r="H146" s="203"/>
      <c r="I146" s="60"/>
      <c r="J146" s="59"/>
    </row>
    <row r="147" spans="1:10" ht="12.75">
      <c r="A147" s="142"/>
      <c r="B147" s="59"/>
      <c r="C147" s="58"/>
      <c r="D147" s="203"/>
      <c r="E147" s="203"/>
      <c r="F147" s="203"/>
      <c r="G147" s="203"/>
      <c r="H147" s="203"/>
      <c r="I147" s="60"/>
      <c r="J147" s="59"/>
    </row>
    <row r="148" spans="1:10" ht="12.75">
      <c r="A148" s="142"/>
      <c r="B148" s="59"/>
      <c r="C148" s="58"/>
      <c r="D148" s="203"/>
      <c r="E148" s="203"/>
      <c r="F148" s="203"/>
      <c r="G148" s="203"/>
      <c r="H148" s="203"/>
      <c r="I148" s="60"/>
      <c r="J148" s="59"/>
    </row>
    <row r="149" spans="1:10" ht="12.75">
      <c r="A149" s="142"/>
      <c r="B149" s="59"/>
      <c r="C149" s="58"/>
      <c r="D149" s="203"/>
      <c r="E149" s="203"/>
      <c r="F149" s="203"/>
      <c r="G149" s="203"/>
      <c r="H149" s="203"/>
      <c r="I149" s="60"/>
      <c r="J149" s="59"/>
    </row>
    <row r="150" spans="1:10" ht="12.75">
      <c r="A150" s="142"/>
      <c r="B150" s="59"/>
      <c r="C150" s="58"/>
      <c r="D150" s="203"/>
      <c r="E150" s="203"/>
      <c r="F150" s="203"/>
      <c r="G150" s="203"/>
      <c r="H150" s="203"/>
      <c r="I150" s="60"/>
      <c r="J150" s="59"/>
    </row>
    <row r="151" spans="1:10" ht="12.75">
      <c r="A151" s="142"/>
      <c r="B151" s="59"/>
      <c r="C151" s="58"/>
      <c r="D151" s="203"/>
      <c r="E151" s="203"/>
      <c r="F151" s="203"/>
      <c r="G151" s="203"/>
      <c r="H151" s="203"/>
      <c r="I151" s="60"/>
      <c r="J151" s="59"/>
    </row>
    <row r="152" spans="1:10" ht="12.75">
      <c r="A152" s="142"/>
      <c r="B152" s="59"/>
      <c r="C152" s="58"/>
      <c r="D152" s="203"/>
      <c r="E152" s="203"/>
      <c r="F152" s="203"/>
      <c r="G152" s="203"/>
      <c r="H152" s="203"/>
      <c r="I152" s="60"/>
      <c r="J152" s="59"/>
    </row>
    <row r="153" spans="1:10" ht="12.75">
      <c r="A153" s="142"/>
      <c r="B153" s="59"/>
      <c r="C153" s="58"/>
      <c r="D153" s="203"/>
      <c r="E153" s="203"/>
      <c r="F153" s="203"/>
      <c r="G153" s="203"/>
      <c r="H153" s="203"/>
      <c r="I153" s="60"/>
      <c r="J153" s="59"/>
    </row>
    <row r="154" spans="1:10" ht="12.75">
      <c r="A154" s="142"/>
      <c r="B154" s="59"/>
      <c r="C154" s="58"/>
      <c r="D154" s="203"/>
      <c r="E154" s="203"/>
      <c r="F154" s="203"/>
      <c r="G154" s="203"/>
      <c r="H154" s="203"/>
      <c r="I154" s="60"/>
      <c r="J154" s="59"/>
    </row>
    <row r="155" spans="1:10" ht="12.75">
      <c r="A155" s="142"/>
      <c r="B155" s="59"/>
      <c r="C155" s="58"/>
      <c r="D155" s="203"/>
      <c r="E155" s="203"/>
      <c r="F155" s="203"/>
      <c r="G155" s="203"/>
      <c r="H155" s="203"/>
      <c r="I155" s="60"/>
      <c r="J155" s="59"/>
    </row>
    <row r="156" spans="1:10" ht="12.75">
      <c r="A156" s="142"/>
      <c r="B156" s="59"/>
      <c r="C156" s="58"/>
      <c r="D156" s="203"/>
      <c r="E156" s="203"/>
      <c r="F156" s="203"/>
      <c r="G156" s="203"/>
      <c r="H156" s="203"/>
      <c r="I156" s="60"/>
      <c r="J156" s="59"/>
    </row>
    <row r="157" spans="1:10" ht="12.75">
      <c r="A157" s="142"/>
      <c r="B157" s="59"/>
      <c r="C157" s="58"/>
      <c r="D157" s="203"/>
      <c r="E157" s="203"/>
      <c r="F157" s="203"/>
      <c r="G157" s="203"/>
      <c r="H157" s="203"/>
      <c r="I157" s="60"/>
      <c r="J157" s="59"/>
    </row>
    <row r="158" spans="1:10" ht="12.75">
      <c r="A158" s="142"/>
      <c r="B158" s="59"/>
      <c r="C158" s="58"/>
      <c r="D158" s="203"/>
      <c r="E158" s="203"/>
      <c r="F158" s="203"/>
      <c r="G158" s="203"/>
      <c r="H158" s="203"/>
      <c r="I158" s="60"/>
      <c r="J158" s="59"/>
    </row>
    <row r="159" spans="1:10" ht="12.75">
      <c r="A159" s="142"/>
      <c r="B159" s="59"/>
      <c r="C159" s="58"/>
      <c r="D159" s="203"/>
      <c r="E159" s="203"/>
      <c r="F159" s="203"/>
      <c r="G159" s="203"/>
      <c r="H159" s="203"/>
      <c r="I159" s="60"/>
      <c r="J159" s="59"/>
    </row>
    <row r="160" spans="1:10" ht="12.75">
      <c r="A160" s="142"/>
      <c r="B160" s="59"/>
      <c r="C160" s="58"/>
      <c r="D160" s="203"/>
      <c r="E160" s="203"/>
      <c r="F160" s="203"/>
      <c r="G160" s="203"/>
      <c r="H160" s="203"/>
      <c r="I160" s="60"/>
      <c r="J160" s="59"/>
    </row>
    <row r="161" spans="1:10" ht="12.75">
      <c r="A161" s="142"/>
      <c r="B161" s="59"/>
      <c r="C161" s="58"/>
      <c r="D161" s="203"/>
      <c r="E161" s="203"/>
      <c r="F161" s="203"/>
      <c r="G161" s="203"/>
      <c r="H161" s="203"/>
      <c r="I161" s="60"/>
      <c r="J161" s="59"/>
    </row>
    <row r="162" spans="1:10" ht="12.75">
      <c r="A162" s="142"/>
      <c r="B162" s="59"/>
      <c r="C162" s="58"/>
      <c r="D162" s="203"/>
      <c r="E162" s="203"/>
      <c r="F162" s="203"/>
      <c r="G162" s="203"/>
      <c r="H162" s="203"/>
      <c r="I162" s="60"/>
      <c r="J162" s="59"/>
    </row>
    <row r="163" spans="1:10" ht="12.75">
      <c r="A163" s="142"/>
      <c r="B163" s="59"/>
      <c r="C163" s="58"/>
      <c r="D163" s="203"/>
      <c r="E163" s="203"/>
      <c r="F163" s="203"/>
      <c r="G163" s="203"/>
      <c r="H163" s="203"/>
      <c r="I163" s="60"/>
      <c r="J163" s="59"/>
    </row>
    <row r="164" spans="1:10" ht="12.75">
      <c r="A164" s="142"/>
      <c r="B164" s="59"/>
      <c r="C164" s="58"/>
      <c r="D164" s="203"/>
      <c r="E164" s="203"/>
      <c r="F164" s="203"/>
      <c r="G164" s="203"/>
      <c r="H164" s="203"/>
      <c r="I164" s="60"/>
      <c r="J164" s="59"/>
    </row>
    <row r="165" spans="1:10" ht="12.75">
      <c r="A165" s="142"/>
      <c r="B165" s="59"/>
      <c r="C165" s="58"/>
      <c r="D165" s="203"/>
      <c r="E165" s="203"/>
      <c r="F165" s="203"/>
      <c r="G165" s="203"/>
      <c r="H165" s="203"/>
      <c r="I165" s="60"/>
      <c r="J165" s="59"/>
    </row>
    <row r="166" spans="1:10" ht="12.75">
      <c r="A166" s="142"/>
      <c r="B166" s="59"/>
      <c r="C166" s="58"/>
      <c r="D166" s="203"/>
      <c r="E166" s="203"/>
      <c r="F166" s="203"/>
      <c r="G166" s="203"/>
      <c r="H166" s="203"/>
      <c r="I166" s="60"/>
      <c r="J166" s="59"/>
    </row>
    <row r="167" spans="1:10" ht="12.75">
      <c r="A167" s="142"/>
      <c r="B167" s="59"/>
      <c r="C167" s="58"/>
      <c r="D167" s="203"/>
      <c r="E167" s="203"/>
      <c r="F167" s="203"/>
      <c r="G167" s="203"/>
      <c r="H167" s="203"/>
      <c r="I167" s="60"/>
      <c r="J167" s="59"/>
    </row>
    <row r="168" spans="1:10" ht="12.75">
      <c r="A168" s="142"/>
      <c r="B168" s="59"/>
      <c r="C168" s="58"/>
      <c r="D168" s="203"/>
      <c r="E168" s="203"/>
      <c r="F168" s="203"/>
      <c r="G168" s="203"/>
      <c r="H168" s="203"/>
      <c r="I168" s="60"/>
      <c r="J168" s="59"/>
    </row>
    <row r="169" spans="1:10" ht="12.75">
      <c r="A169" s="142"/>
      <c r="B169" s="59"/>
      <c r="C169" s="58"/>
      <c r="D169" s="203"/>
      <c r="E169" s="203"/>
      <c r="F169" s="203"/>
      <c r="G169" s="203"/>
      <c r="H169" s="203"/>
      <c r="I169" s="60"/>
      <c r="J169" s="59"/>
    </row>
    <row r="170" spans="1:10" ht="12.75">
      <c r="A170" s="142"/>
      <c r="B170" s="59"/>
      <c r="C170" s="58"/>
      <c r="D170" s="203"/>
      <c r="E170" s="203"/>
      <c r="F170" s="203"/>
      <c r="G170" s="203"/>
      <c r="H170" s="203"/>
      <c r="I170" s="60"/>
      <c r="J170" s="59"/>
    </row>
    <row r="171" spans="4:8" ht="12.75">
      <c r="D171" s="29"/>
      <c r="E171" s="29"/>
      <c r="F171" s="29"/>
      <c r="G171" s="29"/>
      <c r="H171" s="29"/>
    </row>
    <row r="172" spans="4:8" ht="12.75">
      <c r="D172" s="29"/>
      <c r="E172" s="29"/>
      <c r="F172" s="29"/>
      <c r="G172" s="29"/>
      <c r="H172" s="29"/>
    </row>
    <row r="173" spans="4:8" ht="12.75">
      <c r="D173" s="29"/>
      <c r="E173" s="29"/>
      <c r="F173" s="29"/>
      <c r="G173" s="29"/>
      <c r="H173" s="29"/>
    </row>
    <row r="174" spans="4:8" ht="12.75">
      <c r="D174" s="29"/>
      <c r="E174" s="29"/>
      <c r="F174" s="29"/>
      <c r="G174" s="29"/>
      <c r="H174" s="29"/>
    </row>
    <row r="175" spans="4:8" ht="12.75">
      <c r="D175" s="29"/>
      <c r="E175" s="29"/>
      <c r="F175" s="29"/>
      <c r="G175" s="29"/>
      <c r="H175" s="29"/>
    </row>
    <row r="176" spans="4:8" ht="12.75">
      <c r="D176" s="29"/>
      <c r="E176" s="29"/>
      <c r="F176" s="29"/>
      <c r="G176" s="29"/>
      <c r="H176" s="29"/>
    </row>
    <row r="177" spans="4:8" ht="12.75">
      <c r="D177" s="29"/>
      <c r="E177" s="29"/>
      <c r="F177" s="29"/>
      <c r="G177" s="29"/>
      <c r="H177" s="29"/>
    </row>
    <row r="178" spans="4:8" ht="12.75">
      <c r="D178" s="29"/>
      <c r="E178" s="29"/>
      <c r="F178" s="29"/>
      <c r="G178" s="29"/>
      <c r="H178" s="29"/>
    </row>
    <row r="179" spans="4:8" ht="12.75">
      <c r="D179" s="29"/>
      <c r="E179" s="29"/>
      <c r="F179" s="29"/>
      <c r="G179" s="29"/>
      <c r="H179" s="29"/>
    </row>
    <row r="180" spans="4:8" ht="12.75">
      <c r="D180" s="29"/>
      <c r="E180" s="29"/>
      <c r="F180" s="29"/>
      <c r="G180" s="29"/>
      <c r="H180" s="29"/>
    </row>
    <row r="181" spans="4:8" ht="12.75">
      <c r="D181" s="29"/>
      <c r="E181" s="29"/>
      <c r="F181" s="29"/>
      <c r="G181" s="29"/>
      <c r="H181" s="29"/>
    </row>
    <row r="182" spans="4:8" ht="12.75">
      <c r="D182" s="29"/>
      <c r="E182" s="29"/>
      <c r="F182" s="29"/>
      <c r="G182" s="29"/>
      <c r="H182" s="29"/>
    </row>
    <row r="183" spans="4:8" ht="12.75">
      <c r="D183" s="29"/>
      <c r="E183" s="29"/>
      <c r="F183" s="29"/>
      <c r="G183" s="29"/>
      <c r="H183" s="29"/>
    </row>
    <row r="184" spans="4:8" ht="12.75">
      <c r="D184" s="29"/>
      <c r="E184" s="29"/>
      <c r="F184" s="29"/>
      <c r="G184" s="29"/>
      <c r="H184" s="29"/>
    </row>
    <row r="185" spans="4:8" ht="12.75">
      <c r="D185" s="29"/>
      <c r="E185" s="29"/>
      <c r="F185" s="29"/>
      <c r="G185" s="29"/>
      <c r="H185" s="29"/>
    </row>
    <row r="186" spans="4:8" ht="12.75">
      <c r="D186" s="29"/>
      <c r="E186" s="29"/>
      <c r="F186" s="29"/>
      <c r="G186" s="29"/>
      <c r="H186" s="29"/>
    </row>
    <row r="187" spans="4:8" ht="12.75">
      <c r="D187" s="29"/>
      <c r="E187" s="29"/>
      <c r="F187" s="29"/>
      <c r="G187" s="29"/>
      <c r="H187" s="29"/>
    </row>
    <row r="188" spans="4:8" ht="12.75">
      <c r="D188" s="29"/>
      <c r="E188" s="29"/>
      <c r="F188" s="29"/>
      <c r="G188" s="29"/>
      <c r="H188" s="29"/>
    </row>
    <row r="189" spans="4:8" ht="12.75">
      <c r="D189" s="29"/>
      <c r="E189" s="29"/>
      <c r="F189" s="29"/>
      <c r="G189" s="29"/>
      <c r="H189" s="29"/>
    </row>
    <row r="190" spans="4:8" ht="12.75">
      <c r="D190" s="29"/>
      <c r="E190" s="29"/>
      <c r="F190" s="29"/>
      <c r="G190" s="29"/>
      <c r="H190" s="29"/>
    </row>
    <row r="191" spans="4:8" ht="12.75">
      <c r="D191" s="29"/>
      <c r="E191" s="29"/>
      <c r="F191" s="29"/>
      <c r="G191" s="29"/>
      <c r="H191" s="29"/>
    </row>
    <row r="192" spans="4:8" ht="12.75">
      <c r="D192" s="29"/>
      <c r="E192" s="29"/>
      <c r="F192" s="29"/>
      <c r="G192" s="29"/>
      <c r="H192" s="29"/>
    </row>
    <row r="193" spans="4:8" ht="12.75">
      <c r="D193" s="29"/>
      <c r="E193" s="29"/>
      <c r="F193" s="29"/>
      <c r="G193" s="29"/>
      <c r="H193" s="29"/>
    </row>
    <row r="194" spans="4:8" ht="12.75">
      <c r="D194" s="29"/>
      <c r="E194" s="29"/>
      <c r="F194" s="29"/>
      <c r="G194" s="29"/>
      <c r="H194" s="29"/>
    </row>
    <row r="195" spans="4:8" ht="12.75">
      <c r="D195" s="29"/>
      <c r="E195" s="29"/>
      <c r="F195" s="29"/>
      <c r="G195" s="29"/>
      <c r="H195" s="29"/>
    </row>
    <row r="196" spans="4:8" ht="12.75">
      <c r="D196" s="29"/>
      <c r="E196" s="29"/>
      <c r="F196" s="29"/>
      <c r="G196" s="29"/>
      <c r="H196" s="29"/>
    </row>
    <row r="197" spans="4:8" ht="12.75">
      <c r="D197" s="29"/>
      <c r="E197" s="29"/>
      <c r="F197" s="29"/>
      <c r="G197" s="29"/>
      <c r="H197" s="29"/>
    </row>
    <row r="198" spans="4:8" ht="12.75">
      <c r="D198" s="29"/>
      <c r="E198" s="29"/>
      <c r="F198" s="29"/>
      <c r="G198" s="29"/>
      <c r="H198" s="29"/>
    </row>
    <row r="199" spans="4:8" ht="12.75">
      <c r="D199" s="29"/>
      <c r="E199" s="29"/>
      <c r="F199" s="29"/>
      <c r="G199" s="29"/>
      <c r="H199" s="29"/>
    </row>
    <row r="200" spans="4:8" ht="12.75">
      <c r="D200" s="29"/>
      <c r="E200" s="29"/>
      <c r="F200" s="29"/>
      <c r="G200" s="29"/>
      <c r="H200" s="29"/>
    </row>
    <row r="201" spans="4:8" ht="12.75">
      <c r="D201" s="29"/>
      <c r="E201" s="29"/>
      <c r="F201" s="29"/>
      <c r="G201" s="29"/>
      <c r="H201" s="29"/>
    </row>
    <row r="202" spans="4:8" ht="12.75">
      <c r="D202" s="29"/>
      <c r="E202" s="29"/>
      <c r="F202" s="29"/>
      <c r="G202" s="29"/>
      <c r="H202" s="29"/>
    </row>
    <row r="203" spans="4:8" ht="12.75">
      <c r="D203" s="29"/>
      <c r="E203" s="29"/>
      <c r="F203" s="29"/>
      <c r="G203" s="29"/>
      <c r="H203" s="29"/>
    </row>
    <row r="204" spans="4:8" ht="12.75">
      <c r="D204" s="29"/>
      <c r="E204" s="29"/>
      <c r="F204" s="29"/>
      <c r="G204" s="29"/>
      <c r="H204" s="29"/>
    </row>
    <row r="205" spans="4:8" ht="12.75">
      <c r="D205" s="29"/>
      <c r="E205" s="29"/>
      <c r="F205" s="29"/>
      <c r="G205" s="29"/>
      <c r="H205" s="29"/>
    </row>
    <row r="206" spans="4:8" ht="12.75">
      <c r="D206" s="29"/>
      <c r="E206" s="29"/>
      <c r="F206" s="29"/>
      <c r="G206" s="29"/>
      <c r="H206" s="29"/>
    </row>
    <row r="207" spans="4:8" ht="12.75">
      <c r="D207" s="29"/>
      <c r="E207" s="29"/>
      <c r="F207" s="29"/>
      <c r="G207" s="29"/>
      <c r="H207" s="29"/>
    </row>
    <row r="208" spans="4:8" ht="12.75">
      <c r="D208" s="29"/>
      <c r="E208" s="29"/>
      <c r="F208" s="29"/>
      <c r="G208" s="29"/>
      <c r="H208" s="29"/>
    </row>
    <row r="209" spans="4:8" ht="12.75">
      <c r="D209" s="29"/>
      <c r="E209" s="29"/>
      <c r="F209" s="29"/>
      <c r="G209" s="29"/>
      <c r="H209" s="29"/>
    </row>
    <row r="210" spans="4:8" ht="12.75">
      <c r="D210" s="29"/>
      <c r="E210" s="29"/>
      <c r="F210" s="29"/>
      <c r="G210" s="29"/>
      <c r="H210" s="29"/>
    </row>
    <row r="211" spans="4:8" ht="12.75">
      <c r="D211" s="29"/>
      <c r="E211" s="29"/>
      <c r="F211" s="29"/>
      <c r="G211" s="29"/>
      <c r="H211" s="29"/>
    </row>
    <row r="212" spans="4:8" ht="12.75">
      <c r="D212" s="29"/>
      <c r="E212" s="29"/>
      <c r="F212" s="29"/>
      <c r="G212" s="29"/>
      <c r="H212" s="29"/>
    </row>
    <row r="213" spans="4:8" ht="12.75">
      <c r="D213" s="29"/>
      <c r="E213" s="29"/>
      <c r="F213" s="29"/>
      <c r="G213" s="29"/>
      <c r="H213" s="29"/>
    </row>
    <row r="214" spans="4:8" ht="12.75">
      <c r="D214" s="29"/>
      <c r="E214" s="29"/>
      <c r="F214" s="29"/>
      <c r="G214" s="29"/>
      <c r="H214" s="29"/>
    </row>
    <row r="215" spans="4:8" ht="12.75">
      <c r="D215" s="29"/>
      <c r="E215" s="29"/>
      <c r="F215" s="29"/>
      <c r="G215" s="29"/>
      <c r="H215" s="29"/>
    </row>
    <row r="216" spans="4:8" ht="12.75">
      <c r="D216" s="29"/>
      <c r="E216" s="29"/>
      <c r="F216" s="29"/>
      <c r="G216" s="29"/>
      <c r="H216" s="29"/>
    </row>
    <row r="217" spans="4:8" ht="12.75">
      <c r="D217" s="29"/>
      <c r="E217" s="29"/>
      <c r="F217" s="29"/>
      <c r="G217" s="29"/>
      <c r="H217" s="29"/>
    </row>
    <row r="218" spans="4:8" ht="12.75">
      <c r="D218" s="29"/>
      <c r="E218" s="29"/>
      <c r="F218" s="29"/>
      <c r="G218" s="29"/>
      <c r="H218" s="29"/>
    </row>
    <row r="219" spans="4:8" ht="12.75">
      <c r="D219" s="29"/>
      <c r="E219" s="29"/>
      <c r="F219" s="29"/>
      <c r="G219" s="29"/>
      <c r="H219" s="29"/>
    </row>
    <row r="220" spans="4:8" ht="12.75">
      <c r="D220" s="29"/>
      <c r="E220" s="29"/>
      <c r="F220" s="29"/>
      <c r="G220" s="29"/>
      <c r="H220" s="29"/>
    </row>
    <row r="221" spans="4:8" ht="12.75">
      <c r="D221" s="29"/>
      <c r="E221" s="29"/>
      <c r="F221" s="29"/>
      <c r="G221" s="29"/>
      <c r="H221" s="29"/>
    </row>
    <row r="222" spans="4:8" ht="12.75">
      <c r="D222" s="29"/>
      <c r="E222" s="29"/>
      <c r="F222" s="29"/>
      <c r="G222" s="29"/>
      <c r="H222" s="29"/>
    </row>
    <row r="223" spans="4:8" ht="12.75">
      <c r="D223" s="29"/>
      <c r="E223" s="29"/>
      <c r="F223" s="29"/>
      <c r="G223" s="29"/>
      <c r="H223" s="29"/>
    </row>
    <row r="224" spans="4:8" ht="12.75">
      <c r="D224" s="29"/>
      <c r="E224" s="29"/>
      <c r="F224" s="29"/>
      <c r="G224" s="29"/>
      <c r="H224" s="29"/>
    </row>
    <row r="225" spans="4:8" ht="12.75">
      <c r="D225" s="29"/>
      <c r="E225" s="29"/>
      <c r="F225" s="29"/>
      <c r="G225" s="29"/>
      <c r="H225" s="29"/>
    </row>
    <row r="226" spans="4:8" ht="12.75">
      <c r="D226" s="29"/>
      <c r="E226" s="29"/>
      <c r="F226" s="29"/>
      <c r="G226" s="29"/>
      <c r="H226" s="29"/>
    </row>
    <row r="227" spans="4:8" ht="12.75">
      <c r="D227" s="29"/>
      <c r="E227" s="29"/>
      <c r="F227" s="29"/>
      <c r="G227" s="29"/>
      <c r="H227" s="29"/>
    </row>
    <row r="228" spans="4:8" ht="12.75">
      <c r="D228" s="29"/>
      <c r="E228" s="29"/>
      <c r="F228" s="29"/>
      <c r="G228" s="29"/>
      <c r="H228" s="29"/>
    </row>
    <row r="229" spans="4:8" ht="12.75">
      <c r="D229" s="29"/>
      <c r="E229" s="29"/>
      <c r="F229" s="29"/>
      <c r="G229" s="29"/>
      <c r="H229" s="29"/>
    </row>
    <row r="230" spans="4:8" ht="12.75">
      <c r="D230" s="29"/>
      <c r="E230" s="29"/>
      <c r="F230" s="29"/>
      <c r="G230" s="29"/>
      <c r="H230" s="29"/>
    </row>
    <row r="231" spans="4:8" ht="12.75">
      <c r="D231" s="29"/>
      <c r="E231" s="29"/>
      <c r="F231" s="29"/>
      <c r="G231" s="29"/>
      <c r="H231" s="29"/>
    </row>
    <row r="232" spans="4:8" ht="12.75">
      <c r="D232" s="29"/>
      <c r="E232" s="29"/>
      <c r="F232" s="29"/>
      <c r="G232" s="29"/>
      <c r="H232" s="29"/>
    </row>
    <row r="233" spans="4:8" ht="12.75">
      <c r="D233" s="29"/>
      <c r="E233" s="29"/>
      <c r="F233" s="29"/>
      <c r="G233" s="29"/>
      <c r="H233" s="29"/>
    </row>
    <row r="234" spans="4:8" ht="12.75">
      <c r="D234" s="29"/>
      <c r="E234" s="29"/>
      <c r="F234" s="29"/>
      <c r="G234" s="29"/>
      <c r="H234" s="29"/>
    </row>
    <row r="235" spans="4:8" ht="12.75">
      <c r="D235" s="29"/>
      <c r="E235" s="29"/>
      <c r="F235" s="29"/>
      <c r="G235" s="29"/>
      <c r="H235" s="29"/>
    </row>
    <row r="236" spans="4:8" ht="12.75">
      <c r="D236" s="29"/>
      <c r="E236" s="29"/>
      <c r="F236" s="29"/>
      <c r="G236" s="29"/>
      <c r="H236" s="29"/>
    </row>
    <row r="237" spans="4:8" ht="12.75">
      <c r="D237" s="29"/>
      <c r="E237" s="29"/>
      <c r="F237" s="29"/>
      <c r="G237" s="29"/>
      <c r="H237" s="29"/>
    </row>
    <row r="238" spans="4:8" ht="12.75">
      <c r="D238" s="29"/>
      <c r="E238" s="29"/>
      <c r="F238" s="29"/>
      <c r="G238" s="29"/>
      <c r="H238" s="29"/>
    </row>
    <row r="239" spans="4:8" ht="12.75">
      <c r="D239" s="29"/>
      <c r="E239" s="29"/>
      <c r="F239" s="29"/>
      <c r="G239" s="29"/>
      <c r="H239" s="29"/>
    </row>
    <row r="240" spans="4:8" ht="12.75">
      <c r="D240" s="29"/>
      <c r="E240" s="29"/>
      <c r="F240" s="29"/>
      <c r="G240" s="29"/>
      <c r="H240" s="29"/>
    </row>
    <row r="241" spans="4:8" ht="12.75">
      <c r="D241" s="29"/>
      <c r="E241" s="29"/>
      <c r="F241" s="29"/>
      <c r="G241" s="29"/>
      <c r="H241" s="29"/>
    </row>
    <row r="242" spans="4:8" ht="12.75">
      <c r="D242" s="29"/>
      <c r="E242" s="29"/>
      <c r="F242" s="29"/>
      <c r="G242" s="29"/>
      <c r="H242" s="29"/>
    </row>
    <row r="243" spans="4:8" ht="12.75">
      <c r="D243" s="29"/>
      <c r="E243" s="29"/>
      <c r="F243" s="29"/>
      <c r="G243" s="29"/>
      <c r="H243" s="29"/>
    </row>
    <row r="244" spans="4:8" ht="12.75">
      <c r="D244" s="29"/>
      <c r="E244" s="29"/>
      <c r="F244" s="29"/>
      <c r="G244" s="29"/>
      <c r="H244" s="29"/>
    </row>
    <row r="245" spans="4:8" ht="12.75">
      <c r="D245" s="29"/>
      <c r="E245" s="29"/>
      <c r="F245" s="29"/>
      <c r="G245" s="29"/>
      <c r="H245" s="29"/>
    </row>
    <row r="246" spans="4:8" ht="12.75">
      <c r="D246" s="29"/>
      <c r="E246" s="29"/>
      <c r="F246" s="29"/>
      <c r="G246" s="29"/>
      <c r="H246" s="29"/>
    </row>
    <row r="247" spans="4:8" ht="12.75">
      <c r="D247" s="29"/>
      <c r="E247" s="29"/>
      <c r="F247" s="29"/>
      <c r="G247" s="29"/>
      <c r="H247" s="29"/>
    </row>
    <row r="248" spans="4:8" ht="12.75">
      <c r="D248" s="29"/>
      <c r="E248" s="29"/>
      <c r="F248" s="29"/>
      <c r="G248" s="29"/>
      <c r="H248" s="29"/>
    </row>
    <row r="249" spans="4:8" ht="12.75">
      <c r="D249" s="29"/>
      <c r="E249" s="29"/>
      <c r="F249" s="29"/>
      <c r="G249" s="29"/>
      <c r="H249" s="29"/>
    </row>
    <row r="250" spans="4:8" ht="12.75">
      <c r="D250" s="29"/>
      <c r="E250" s="29"/>
      <c r="F250" s="29"/>
      <c r="G250" s="29"/>
      <c r="H250" s="29"/>
    </row>
    <row r="251" spans="4:8" ht="12.75">
      <c r="D251" s="29"/>
      <c r="E251" s="29"/>
      <c r="F251" s="29"/>
      <c r="G251" s="29"/>
      <c r="H251" s="29"/>
    </row>
    <row r="252" spans="4:8" ht="12.75">
      <c r="D252" s="29"/>
      <c r="E252" s="29"/>
      <c r="F252" s="29"/>
      <c r="G252" s="29"/>
      <c r="H252" s="29"/>
    </row>
    <row r="253" spans="4:8" ht="12.75">
      <c r="D253" s="29"/>
      <c r="E253" s="29"/>
      <c r="F253" s="29"/>
      <c r="G253" s="29"/>
      <c r="H253" s="29"/>
    </row>
    <row r="254" spans="4:8" ht="12.75">
      <c r="D254" s="29"/>
      <c r="E254" s="29"/>
      <c r="F254" s="29"/>
      <c r="G254" s="29"/>
      <c r="H254" s="29"/>
    </row>
    <row r="255" spans="4:8" ht="12.75">
      <c r="D255" s="29"/>
      <c r="E255" s="29"/>
      <c r="F255" s="29"/>
      <c r="G255" s="29"/>
      <c r="H255" s="29"/>
    </row>
    <row r="256" spans="4:8" ht="12.75">
      <c r="D256" s="29"/>
      <c r="E256" s="29"/>
      <c r="F256" s="29"/>
      <c r="G256" s="29"/>
      <c r="H256" s="29"/>
    </row>
    <row r="257" spans="4:8" ht="12.75">
      <c r="D257" s="29"/>
      <c r="E257" s="29"/>
      <c r="F257" s="29"/>
      <c r="G257" s="29"/>
      <c r="H257" s="29"/>
    </row>
    <row r="258" spans="4:8" ht="12.75">
      <c r="D258" s="29"/>
      <c r="E258" s="29"/>
      <c r="F258" s="29"/>
      <c r="G258" s="29"/>
      <c r="H258" s="29"/>
    </row>
    <row r="259" spans="4:8" ht="12.75">
      <c r="D259" s="29"/>
      <c r="E259" s="29"/>
      <c r="F259" s="29"/>
      <c r="G259" s="29"/>
      <c r="H259" s="29"/>
    </row>
    <row r="260" spans="4:8" ht="12.75">
      <c r="D260" s="29"/>
      <c r="E260" s="29"/>
      <c r="F260" s="29"/>
      <c r="G260" s="29"/>
      <c r="H260" s="29"/>
    </row>
    <row r="261" spans="4:8" ht="12.75">
      <c r="D261" s="29"/>
      <c r="E261" s="29"/>
      <c r="F261" s="29"/>
      <c r="G261" s="29"/>
      <c r="H261" s="29"/>
    </row>
    <row r="262" spans="4:8" ht="12.75">
      <c r="D262" s="29"/>
      <c r="E262" s="29"/>
      <c r="F262" s="29"/>
      <c r="G262" s="29"/>
      <c r="H262" s="29"/>
    </row>
    <row r="263" spans="4:8" ht="12.75">
      <c r="D263" s="29"/>
      <c r="E263" s="29"/>
      <c r="F263" s="29"/>
      <c r="G263" s="29"/>
      <c r="H263" s="29"/>
    </row>
    <row r="264" spans="4:8" ht="12.75">
      <c r="D264" s="29"/>
      <c r="E264" s="29"/>
      <c r="F264" s="29"/>
      <c r="G264" s="29"/>
      <c r="H264" s="29"/>
    </row>
    <row r="265" spans="4:8" ht="12.75">
      <c r="D265" s="29"/>
      <c r="E265" s="29"/>
      <c r="F265" s="29"/>
      <c r="G265" s="29"/>
      <c r="H265" s="29"/>
    </row>
    <row r="266" spans="4:8" ht="12.75">
      <c r="D266" s="29"/>
      <c r="E266" s="29"/>
      <c r="F266" s="29"/>
      <c r="G266" s="29"/>
      <c r="H266" s="29"/>
    </row>
    <row r="267" spans="4:8" ht="12.75">
      <c r="D267" s="29"/>
      <c r="E267" s="29"/>
      <c r="F267" s="29"/>
      <c r="G267" s="29"/>
      <c r="H267" s="29"/>
    </row>
    <row r="268" spans="4:8" ht="12.75">
      <c r="D268" s="29"/>
      <c r="E268" s="29"/>
      <c r="F268" s="29"/>
      <c r="G268" s="29"/>
      <c r="H268" s="29"/>
    </row>
    <row r="269" spans="4:8" ht="12.75">
      <c r="D269" s="29"/>
      <c r="E269" s="29"/>
      <c r="F269" s="29"/>
      <c r="G269" s="29"/>
      <c r="H269" s="29"/>
    </row>
    <row r="270" spans="4:8" ht="12.75">
      <c r="D270" s="29"/>
      <c r="E270" s="29"/>
      <c r="F270" s="29"/>
      <c r="G270" s="29"/>
      <c r="H270" s="29"/>
    </row>
    <row r="271" spans="4:8" ht="12.75">
      <c r="D271" s="29"/>
      <c r="E271" s="29"/>
      <c r="F271" s="29"/>
      <c r="G271" s="29"/>
      <c r="H271" s="29"/>
    </row>
    <row r="272" spans="4:8" ht="12.75">
      <c r="D272" s="29"/>
      <c r="E272" s="29"/>
      <c r="F272" s="29"/>
      <c r="G272" s="29"/>
      <c r="H272" s="29"/>
    </row>
    <row r="273" spans="4:8" ht="12.75">
      <c r="D273" s="29"/>
      <c r="E273" s="29"/>
      <c r="F273" s="29"/>
      <c r="G273" s="29"/>
      <c r="H273" s="29"/>
    </row>
    <row r="274" spans="4:8" ht="12.75">
      <c r="D274" s="29"/>
      <c r="E274" s="29"/>
      <c r="F274" s="29"/>
      <c r="G274" s="29"/>
      <c r="H274" s="29"/>
    </row>
    <row r="275" spans="4:8" ht="12.75">
      <c r="D275" s="29"/>
      <c r="E275" s="29"/>
      <c r="F275" s="29"/>
      <c r="G275" s="29"/>
      <c r="H275" s="29"/>
    </row>
    <row r="276" spans="4:8" ht="12.75">
      <c r="D276" s="29"/>
      <c r="E276" s="29"/>
      <c r="F276" s="29"/>
      <c r="G276" s="29"/>
      <c r="H276" s="29"/>
    </row>
    <row r="277" spans="4:8" ht="12.75">
      <c r="D277" s="29"/>
      <c r="E277" s="29"/>
      <c r="F277" s="29"/>
      <c r="G277" s="29"/>
      <c r="H277" s="29"/>
    </row>
    <row r="278" spans="4:8" ht="12.75">
      <c r="D278" s="29"/>
      <c r="E278" s="29"/>
      <c r="F278" s="29"/>
      <c r="G278" s="29"/>
      <c r="H278" s="29"/>
    </row>
    <row r="279" spans="4:8" ht="12.75">
      <c r="D279" s="29"/>
      <c r="E279" s="29"/>
      <c r="F279" s="29"/>
      <c r="G279" s="29"/>
      <c r="H279" s="29"/>
    </row>
    <row r="280" spans="4:8" ht="12.75">
      <c r="D280" s="29"/>
      <c r="E280" s="29"/>
      <c r="F280" s="29"/>
      <c r="G280" s="29"/>
      <c r="H280" s="29"/>
    </row>
    <row r="281" spans="4:8" ht="12.75">
      <c r="D281" s="29"/>
      <c r="E281" s="29"/>
      <c r="F281" s="29"/>
      <c r="G281" s="29"/>
      <c r="H281" s="29"/>
    </row>
    <row r="282" spans="4:8" ht="12.75">
      <c r="D282" s="29"/>
      <c r="E282" s="29"/>
      <c r="F282" s="29"/>
      <c r="G282" s="29"/>
      <c r="H282" s="29"/>
    </row>
    <row r="283" spans="4:8" ht="12.75">
      <c r="D283" s="29"/>
      <c r="E283" s="29"/>
      <c r="F283" s="29"/>
      <c r="G283" s="29"/>
      <c r="H283" s="29"/>
    </row>
    <row r="284" spans="4:8" ht="12.75">
      <c r="D284" s="29"/>
      <c r="E284" s="29"/>
      <c r="F284" s="29"/>
      <c r="G284" s="29"/>
      <c r="H284" s="29"/>
    </row>
    <row r="285" spans="4:8" ht="12.75">
      <c r="D285" s="29"/>
      <c r="E285" s="29"/>
      <c r="F285" s="29"/>
      <c r="G285" s="29"/>
      <c r="H285" s="29"/>
    </row>
    <row r="286" spans="4:8" ht="12.75">
      <c r="D286" s="29"/>
      <c r="E286" s="29"/>
      <c r="F286" s="29"/>
      <c r="G286" s="29"/>
      <c r="H286" s="29"/>
    </row>
    <row r="287" spans="4:8" ht="12.75">
      <c r="D287" s="29"/>
      <c r="E287" s="29"/>
      <c r="F287" s="29"/>
      <c r="G287" s="29"/>
      <c r="H287" s="29"/>
    </row>
    <row r="288" spans="4:8" ht="12.75">
      <c r="D288" s="29"/>
      <c r="E288" s="29"/>
      <c r="F288" s="29"/>
      <c r="G288" s="29"/>
      <c r="H288" s="29"/>
    </row>
    <row r="289" spans="4:8" ht="12.75">
      <c r="D289" s="29"/>
      <c r="E289" s="29"/>
      <c r="F289" s="29"/>
      <c r="G289" s="29"/>
      <c r="H289" s="29"/>
    </row>
    <row r="290" spans="4:8" ht="12.75">
      <c r="D290" s="29"/>
      <c r="E290" s="29"/>
      <c r="F290" s="29"/>
      <c r="G290" s="29"/>
      <c r="H290" s="29"/>
    </row>
    <row r="291" spans="4:8" ht="12.75">
      <c r="D291" s="29"/>
      <c r="E291" s="29"/>
      <c r="F291" s="29"/>
      <c r="G291" s="29"/>
      <c r="H291" s="29"/>
    </row>
    <row r="292" spans="4:8" ht="12.75">
      <c r="D292" s="29"/>
      <c r="E292" s="29"/>
      <c r="F292" s="29"/>
      <c r="G292" s="29"/>
      <c r="H292" s="29"/>
    </row>
    <row r="293" spans="4:8" ht="12.75">
      <c r="D293" s="29"/>
      <c r="E293" s="29"/>
      <c r="F293" s="29"/>
      <c r="G293" s="29"/>
      <c r="H293" s="29"/>
    </row>
    <row r="294" spans="4:8" ht="12.75">
      <c r="D294" s="29"/>
      <c r="E294" s="29"/>
      <c r="F294" s="29"/>
      <c r="G294" s="29"/>
      <c r="H294" s="29"/>
    </row>
    <row r="295" spans="4:8" ht="12.75">
      <c r="D295" s="29"/>
      <c r="E295" s="29"/>
      <c r="F295" s="29"/>
      <c r="G295" s="29"/>
      <c r="H295" s="29"/>
    </row>
    <row r="296" spans="4:8" ht="12.75">
      <c r="D296" s="29"/>
      <c r="E296" s="29"/>
      <c r="F296" s="29"/>
      <c r="G296" s="29"/>
      <c r="H296" s="29"/>
    </row>
    <row r="297" spans="4:8" ht="12.75">
      <c r="D297" s="29"/>
      <c r="E297" s="29"/>
      <c r="F297" s="29"/>
      <c r="G297" s="29"/>
      <c r="H297" s="29"/>
    </row>
    <row r="298" spans="4:8" ht="12.75">
      <c r="D298" s="29"/>
      <c r="E298" s="29"/>
      <c r="F298" s="29"/>
      <c r="G298" s="29"/>
      <c r="H298" s="29"/>
    </row>
    <row r="299" spans="4:8" ht="12.75">
      <c r="D299" s="29"/>
      <c r="E299" s="29"/>
      <c r="F299" s="29"/>
      <c r="G299" s="29"/>
      <c r="H299" s="29"/>
    </row>
    <row r="300" spans="4:8" ht="12.75">
      <c r="D300" s="29"/>
      <c r="E300" s="29"/>
      <c r="F300" s="29"/>
      <c r="G300" s="29"/>
      <c r="H300" s="29"/>
    </row>
    <row r="301" spans="4:8" ht="12.75">
      <c r="D301" s="29"/>
      <c r="E301" s="29"/>
      <c r="F301" s="29"/>
      <c r="G301" s="29"/>
      <c r="H301" s="29"/>
    </row>
    <row r="302" spans="4:8" ht="12.75">
      <c r="D302" s="29"/>
      <c r="E302" s="29"/>
      <c r="F302" s="29"/>
      <c r="G302" s="29"/>
      <c r="H302" s="29"/>
    </row>
    <row r="303" spans="4:8" ht="12.75">
      <c r="D303" s="29"/>
      <c r="E303" s="29"/>
      <c r="F303" s="29"/>
      <c r="G303" s="29"/>
      <c r="H303" s="29"/>
    </row>
    <row r="304" spans="4:8" ht="12.75">
      <c r="D304" s="29"/>
      <c r="E304" s="29"/>
      <c r="F304" s="29"/>
      <c r="G304" s="29"/>
      <c r="H304" s="29"/>
    </row>
    <row r="305" spans="4:8" ht="12.75">
      <c r="D305" s="29"/>
      <c r="E305" s="29"/>
      <c r="F305" s="29"/>
      <c r="G305" s="29"/>
      <c r="H305" s="29"/>
    </row>
    <row r="306" spans="4:8" ht="12.75">
      <c r="D306" s="29"/>
      <c r="E306" s="29"/>
      <c r="F306" s="29"/>
      <c r="G306" s="29"/>
      <c r="H306" s="29"/>
    </row>
    <row r="307" spans="4:8" ht="12.75">
      <c r="D307" s="29"/>
      <c r="E307" s="29"/>
      <c r="F307" s="29"/>
      <c r="G307" s="29"/>
      <c r="H307" s="29"/>
    </row>
    <row r="308" spans="4:8" ht="12.75">
      <c r="D308" s="29"/>
      <c r="E308" s="29"/>
      <c r="F308" s="29"/>
      <c r="G308" s="29"/>
      <c r="H308" s="29"/>
    </row>
    <row r="309" spans="4:8" ht="12.75">
      <c r="D309" s="29"/>
      <c r="E309" s="29"/>
      <c r="F309" s="29"/>
      <c r="G309" s="29"/>
      <c r="H309" s="29"/>
    </row>
    <row r="310" spans="4:8" ht="12.75">
      <c r="D310" s="29"/>
      <c r="E310" s="29"/>
      <c r="F310" s="29"/>
      <c r="G310" s="29"/>
      <c r="H310" s="29"/>
    </row>
    <row r="311" spans="4:8" ht="12.75">
      <c r="D311" s="29"/>
      <c r="E311" s="29"/>
      <c r="F311" s="29"/>
      <c r="G311" s="29"/>
      <c r="H311" s="29"/>
    </row>
    <row r="312" spans="4:8" ht="12.75">
      <c r="D312" s="29"/>
      <c r="E312" s="29"/>
      <c r="F312" s="29"/>
      <c r="G312" s="29"/>
      <c r="H312" s="29"/>
    </row>
    <row r="313" spans="4:8" ht="12.75">
      <c r="D313" s="29"/>
      <c r="E313" s="29"/>
      <c r="F313" s="29"/>
      <c r="G313" s="29"/>
      <c r="H313" s="29"/>
    </row>
    <row r="314" spans="4:8" ht="12.75">
      <c r="D314" s="29"/>
      <c r="E314" s="29"/>
      <c r="F314" s="29"/>
      <c r="G314" s="29"/>
      <c r="H314" s="29"/>
    </row>
    <row r="315" spans="4:8" ht="12.75">
      <c r="D315" s="29"/>
      <c r="E315" s="29"/>
      <c r="F315" s="29"/>
      <c r="G315" s="29"/>
      <c r="H315" s="29"/>
    </row>
    <row r="316" spans="4:8" ht="12.75">
      <c r="D316" s="29"/>
      <c r="E316" s="29"/>
      <c r="F316" s="29"/>
      <c r="G316" s="29"/>
      <c r="H316" s="29"/>
    </row>
    <row r="317" spans="4:8" ht="12.75">
      <c r="D317" s="29"/>
      <c r="E317" s="29"/>
      <c r="F317" s="29"/>
      <c r="G317" s="29"/>
      <c r="H317" s="29"/>
    </row>
    <row r="318" spans="4:8" ht="12.75">
      <c r="D318" s="29"/>
      <c r="E318" s="29"/>
      <c r="F318" s="29"/>
      <c r="G318" s="29"/>
      <c r="H318" s="29"/>
    </row>
    <row r="319" spans="4:8" ht="12.75">
      <c r="D319" s="29"/>
      <c r="E319" s="29"/>
      <c r="F319" s="29"/>
      <c r="G319" s="29"/>
      <c r="H319" s="29"/>
    </row>
    <row r="320" spans="4:8" ht="12.75">
      <c r="D320" s="29"/>
      <c r="E320" s="29"/>
      <c r="F320" s="29"/>
      <c r="G320" s="29"/>
      <c r="H320" s="29"/>
    </row>
    <row r="321" spans="4:8" ht="12.75">
      <c r="D321" s="29"/>
      <c r="E321" s="29"/>
      <c r="F321" s="29"/>
      <c r="G321" s="29"/>
      <c r="H321" s="29"/>
    </row>
    <row r="322" spans="4:8" ht="12.75">
      <c r="D322" s="29"/>
      <c r="E322" s="29"/>
      <c r="F322" s="29"/>
      <c r="G322" s="29"/>
      <c r="H322" s="29"/>
    </row>
    <row r="323" spans="4:8" ht="12.75">
      <c r="D323" s="29"/>
      <c r="E323" s="29"/>
      <c r="F323" s="29"/>
      <c r="G323" s="29"/>
      <c r="H323" s="29"/>
    </row>
    <row r="324" spans="4:8" ht="12.75">
      <c r="D324" s="29"/>
      <c r="E324" s="29"/>
      <c r="F324" s="29"/>
      <c r="G324" s="29"/>
      <c r="H324" s="29"/>
    </row>
    <row r="325" spans="4:8" ht="12.75">
      <c r="D325" s="29"/>
      <c r="E325" s="29"/>
      <c r="F325" s="29"/>
      <c r="G325" s="29"/>
      <c r="H325" s="29"/>
    </row>
    <row r="326" spans="4:8" ht="12.75">
      <c r="D326" s="29"/>
      <c r="E326" s="29"/>
      <c r="F326" s="29"/>
      <c r="G326" s="29"/>
      <c r="H326" s="29"/>
    </row>
    <row r="327" spans="4:8" ht="12.75">
      <c r="D327" s="29"/>
      <c r="E327" s="29"/>
      <c r="F327" s="29"/>
      <c r="G327" s="29"/>
      <c r="H327" s="29"/>
    </row>
    <row r="328" spans="4:8" ht="12.75">
      <c r="D328" s="29"/>
      <c r="E328" s="29"/>
      <c r="F328" s="29"/>
      <c r="G328" s="29"/>
      <c r="H328" s="29"/>
    </row>
    <row r="329" spans="4:8" ht="12.75">
      <c r="D329" s="29"/>
      <c r="E329" s="29"/>
      <c r="F329" s="29"/>
      <c r="G329" s="29"/>
      <c r="H329" s="29"/>
    </row>
    <row r="330" spans="4:8" ht="12.75">
      <c r="D330" s="29"/>
      <c r="E330" s="29"/>
      <c r="F330" s="29"/>
      <c r="G330" s="29"/>
      <c r="H330" s="29"/>
    </row>
    <row r="331" spans="4:8" ht="12.75">
      <c r="D331" s="29"/>
      <c r="E331" s="29"/>
      <c r="F331" s="29"/>
      <c r="G331" s="29"/>
      <c r="H331" s="29"/>
    </row>
    <row r="332" spans="4:8" ht="12.75">
      <c r="D332" s="29"/>
      <c r="E332" s="29"/>
      <c r="F332" s="29"/>
      <c r="G332" s="29"/>
      <c r="H332" s="29"/>
    </row>
    <row r="333" spans="4:8" ht="12.75">
      <c r="D333" s="29"/>
      <c r="E333" s="29"/>
      <c r="F333" s="29"/>
      <c r="G333" s="29"/>
      <c r="H333" s="29"/>
    </row>
    <row r="334" spans="4:8" ht="12.75">
      <c r="D334" s="29"/>
      <c r="E334" s="29"/>
      <c r="F334" s="29"/>
      <c r="G334" s="29"/>
      <c r="H334" s="29"/>
    </row>
    <row r="335" spans="4:8" ht="12.75">
      <c r="D335" s="29"/>
      <c r="E335" s="29"/>
      <c r="F335" s="29"/>
      <c r="G335" s="29"/>
      <c r="H335" s="29"/>
    </row>
    <row r="336" spans="4:8" ht="12.75">
      <c r="D336" s="29"/>
      <c r="E336" s="29"/>
      <c r="F336" s="29"/>
      <c r="G336" s="29"/>
      <c r="H336" s="29"/>
    </row>
    <row r="337" spans="4:8" ht="12.75">
      <c r="D337" s="29"/>
      <c r="E337" s="29"/>
      <c r="F337" s="29"/>
      <c r="G337" s="29"/>
      <c r="H337" s="29"/>
    </row>
    <row r="338" spans="4:8" ht="12.75">
      <c r="D338" s="29"/>
      <c r="E338" s="29"/>
      <c r="F338" s="29"/>
      <c r="G338" s="29"/>
      <c r="H338" s="29"/>
    </row>
    <row r="339" spans="4:8" ht="12.75">
      <c r="D339" s="29"/>
      <c r="E339" s="29"/>
      <c r="F339" s="29"/>
      <c r="G339" s="29"/>
      <c r="H339" s="29"/>
    </row>
    <row r="340" spans="4:8" ht="12.75">
      <c r="D340" s="29"/>
      <c r="E340" s="29"/>
      <c r="F340" s="29"/>
      <c r="G340" s="29"/>
      <c r="H340" s="29"/>
    </row>
    <row r="341" spans="4:8" ht="12.75">
      <c r="D341" s="29"/>
      <c r="E341" s="29"/>
      <c r="F341" s="29"/>
      <c r="G341" s="29"/>
      <c r="H341" s="29"/>
    </row>
    <row r="342" spans="4:8" ht="12.75">
      <c r="D342" s="29"/>
      <c r="E342" s="29"/>
      <c r="F342" s="29"/>
      <c r="G342" s="29"/>
      <c r="H342" s="29"/>
    </row>
    <row r="343" spans="4:8" ht="12.75">
      <c r="D343" s="29"/>
      <c r="E343" s="29"/>
      <c r="F343" s="29"/>
      <c r="G343" s="29"/>
      <c r="H343" s="29"/>
    </row>
    <row r="344" spans="4:8" ht="12.75">
      <c r="D344" s="29"/>
      <c r="E344" s="29"/>
      <c r="F344" s="29"/>
      <c r="G344" s="29"/>
      <c r="H344" s="29"/>
    </row>
    <row r="345" spans="4:8" ht="12.75">
      <c r="D345" s="29"/>
      <c r="E345" s="29"/>
      <c r="F345" s="29"/>
      <c r="G345" s="29"/>
      <c r="H345" s="29"/>
    </row>
    <row r="346" spans="4:8" ht="12.75">
      <c r="D346" s="29"/>
      <c r="E346" s="29"/>
      <c r="F346" s="29"/>
      <c r="G346" s="29"/>
      <c r="H346" s="29"/>
    </row>
    <row r="347" spans="4:8" ht="12.75">
      <c r="D347" s="29"/>
      <c r="E347" s="29"/>
      <c r="F347" s="29"/>
      <c r="G347" s="29"/>
      <c r="H347" s="29"/>
    </row>
    <row r="348" spans="4:8" ht="12.75">
      <c r="D348" s="29"/>
      <c r="E348" s="29"/>
      <c r="F348" s="29"/>
      <c r="G348" s="29"/>
      <c r="H348" s="29"/>
    </row>
    <row r="349" spans="4:8" ht="12.75">
      <c r="D349" s="29"/>
      <c r="E349" s="29"/>
      <c r="F349" s="29"/>
      <c r="G349" s="29"/>
      <c r="H349" s="29"/>
    </row>
    <row r="350" spans="4:8" ht="12.75">
      <c r="D350" s="29"/>
      <c r="E350" s="29"/>
      <c r="F350" s="29"/>
      <c r="G350" s="29"/>
      <c r="H350" s="29"/>
    </row>
    <row r="351" spans="4:8" ht="12.75">
      <c r="D351" s="29"/>
      <c r="E351" s="29"/>
      <c r="F351" s="29"/>
      <c r="G351" s="29"/>
      <c r="H351" s="29"/>
    </row>
    <row r="352" spans="4:8" ht="12.75">
      <c r="D352" s="29"/>
      <c r="E352" s="29"/>
      <c r="F352" s="29"/>
      <c r="G352" s="29"/>
      <c r="H352" s="29"/>
    </row>
    <row r="353" spans="4:8" ht="12.75">
      <c r="D353" s="29"/>
      <c r="E353" s="29"/>
      <c r="F353" s="29"/>
      <c r="G353" s="29"/>
      <c r="H353" s="29"/>
    </row>
    <row r="354" spans="4:8" ht="12.75">
      <c r="D354" s="29"/>
      <c r="E354" s="29"/>
      <c r="F354" s="29"/>
      <c r="G354" s="29"/>
      <c r="H354" s="29"/>
    </row>
    <row r="355" spans="4:8" ht="12.75">
      <c r="D355" s="29"/>
      <c r="E355" s="29"/>
      <c r="F355" s="29"/>
      <c r="G355" s="29"/>
      <c r="H355" s="29"/>
    </row>
    <row r="356" spans="4:8" ht="12.75">
      <c r="D356" s="29"/>
      <c r="E356" s="29"/>
      <c r="F356" s="29"/>
      <c r="G356" s="29"/>
      <c r="H356" s="29"/>
    </row>
    <row r="357" spans="4:8" ht="12.75">
      <c r="D357" s="29"/>
      <c r="E357" s="29"/>
      <c r="F357" s="29"/>
      <c r="G357" s="29"/>
      <c r="H357" s="29"/>
    </row>
    <row r="358" spans="4:8" ht="12.75">
      <c r="D358" s="29"/>
      <c r="E358" s="29"/>
      <c r="F358" s="29"/>
      <c r="G358" s="29"/>
      <c r="H358" s="29"/>
    </row>
    <row r="359" spans="4:8" ht="12.75">
      <c r="D359" s="29"/>
      <c r="E359" s="29"/>
      <c r="F359" s="29"/>
      <c r="G359" s="29"/>
      <c r="H359" s="29"/>
    </row>
    <row r="360" spans="4:8" ht="12.75">
      <c r="D360" s="29"/>
      <c r="E360" s="29"/>
      <c r="F360" s="29"/>
      <c r="G360" s="29"/>
      <c r="H360" s="29"/>
    </row>
    <row r="361" spans="4:8" ht="12.75">
      <c r="D361" s="29"/>
      <c r="E361" s="29"/>
      <c r="F361" s="29"/>
      <c r="G361" s="29"/>
      <c r="H361" s="29"/>
    </row>
    <row r="362" spans="4:8" ht="12.75">
      <c r="D362" s="29"/>
      <c r="E362" s="29"/>
      <c r="F362" s="29"/>
      <c r="G362" s="29"/>
      <c r="H362" s="29"/>
    </row>
    <row r="363" spans="4:8" ht="12.75">
      <c r="D363" s="29"/>
      <c r="E363" s="29"/>
      <c r="F363" s="29"/>
      <c r="G363" s="29"/>
      <c r="H363" s="29"/>
    </row>
    <row r="364" spans="4:8" ht="12.75">
      <c r="D364" s="29"/>
      <c r="E364" s="29"/>
      <c r="F364" s="29"/>
      <c r="G364" s="29"/>
      <c r="H364" s="29"/>
    </row>
    <row r="365" spans="4:8" ht="12.75">
      <c r="D365" s="29"/>
      <c r="E365" s="29"/>
      <c r="F365" s="29"/>
      <c r="G365" s="29"/>
      <c r="H365" s="29"/>
    </row>
    <row r="366" spans="4:8" ht="12.75">
      <c r="D366" s="29"/>
      <c r="E366" s="29"/>
      <c r="F366" s="29"/>
      <c r="G366" s="29"/>
      <c r="H366" s="29"/>
    </row>
    <row r="367" spans="4:8" ht="12.75">
      <c r="D367" s="29"/>
      <c r="E367" s="29"/>
      <c r="F367" s="29"/>
      <c r="G367" s="29"/>
      <c r="H367" s="29"/>
    </row>
    <row r="368" spans="4:8" ht="12.75">
      <c r="D368" s="29"/>
      <c r="E368" s="29"/>
      <c r="F368" s="29"/>
      <c r="G368" s="29"/>
      <c r="H368" s="29"/>
    </row>
    <row r="369" spans="4:8" ht="12.75">
      <c r="D369" s="29"/>
      <c r="E369" s="29"/>
      <c r="F369" s="29"/>
      <c r="G369" s="29"/>
      <c r="H369" s="29"/>
    </row>
    <row r="370" spans="4:8" ht="12.75">
      <c r="D370" s="29"/>
      <c r="E370" s="29"/>
      <c r="F370" s="29"/>
      <c r="G370" s="29"/>
      <c r="H370" s="29"/>
    </row>
    <row r="371" spans="4:8" ht="12.75">
      <c r="D371" s="29"/>
      <c r="E371" s="29"/>
      <c r="F371" s="29"/>
      <c r="G371" s="29"/>
      <c r="H371" s="29"/>
    </row>
    <row r="372" spans="4:8" ht="12.75">
      <c r="D372" s="29"/>
      <c r="E372" s="29"/>
      <c r="F372" s="29"/>
      <c r="G372" s="29"/>
      <c r="H372" s="29"/>
    </row>
    <row r="373" spans="4:8" ht="12.75">
      <c r="D373" s="29"/>
      <c r="E373" s="29"/>
      <c r="F373" s="29"/>
      <c r="G373" s="29"/>
      <c r="H373" s="29"/>
    </row>
    <row r="374" spans="4:8" ht="12.75">
      <c r="D374" s="29"/>
      <c r="E374" s="29"/>
      <c r="F374" s="29"/>
      <c r="G374" s="29"/>
      <c r="H374" s="29"/>
    </row>
    <row r="375" spans="4:8" ht="12.75">
      <c r="D375" s="29"/>
      <c r="E375" s="29"/>
      <c r="F375" s="29"/>
      <c r="G375" s="29"/>
      <c r="H375" s="29"/>
    </row>
    <row r="376" spans="4:8" ht="12.75">
      <c r="D376" s="29"/>
      <c r="E376" s="29"/>
      <c r="F376" s="29"/>
      <c r="G376" s="29"/>
      <c r="H376" s="29"/>
    </row>
    <row r="377" spans="4:8" ht="12.75">
      <c r="D377" s="29"/>
      <c r="E377" s="29"/>
      <c r="F377" s="29"/>
      <c r="G377" s="29"/>
      <c r="H377" s="29"/>
    </row>
    <row r="378" spans="4:8" ht="12.75">
      <c r="D378" s="29"/>
      <c r="E378" s="29"/>
      <c r="F378" s="29"/>
      <c r="G378" s="29"/>
      <c r="H378" s="29"/>
    </row>
    <row r="379" spans="4:8" ht="12.75">
      <c r="D379" s="29"/>
      <c r="E379" s="29"/>
      <c r="F379" s="29"/>
      <c r="G379" s="29"/>
      <c r="H379" s="29"/>
    </row>
    <row r="380" spans="4:8" ht="12.75">
      <c r="D380" s="29"/>
      <c r="E380" s="29"/>
      <c r="F380" s="29"/>
      <c r="G380" s="29"/>
      <c r="H380" s="29"/>
    </row>
    <row r="381" spans="4:8" ht="12.75">
      <c r="D381" s="29"/>
      <c r="E381" s="29"/>
      <c r="F381" s="29"/>
      <c r="G381" s="29"/>
      <c r="H381" s="29"/>
    </row>
    <row r="382" spans="4:8" ht="12.75">
      <c r="D382" s="29"/>
      <c r="E382" s="29"/>
      <c r="F382" s="29"/>
      <c r="G382" s="29"/>
      <c r="H382" s="29"/>
    </row>
    <row r="383" spans="4:8" ht="12.75">
      <c r="D383" s="29"/>
      <c r="E383" s="29"/>
      <c r="F383" s="29"/>
      <c r="G383" s="29"/>
      <c r="H383" s="29"/>
    </row>
    <row r="384" spans="4:8" ht="12.75">
      <c r="D384" s="29"/>
      <c r="E384" s="29"/>
      <c r="F384" s="29"/>
      <c r="G384" s="29"/>
      <c r="H384" s="29"/>
    </row>
    <row r="385" spans="4:8" ht="12.75">
      <c r="D385" s="29"/>
      <c r="E385" s="29"/>
      <c r="F385" s="29"/>
      <c r="G385" s="29"/>
      <c r="H385" s="29"/>
    </row>
    <row r="386" spans="4:8" ht="12.75">
      <c r="D386" s="29"/>
      <c r="E386" s="29"/>
      <c r="F386" s="29"/>
      <c r="G386" s="29"/>
      <c r="H386" s="29"/>
    </row>
    <row r="387" spans="4:8" ht="12.75">
      <c r="D387" s="29"/>
      <c r="E387" s="29"/>
      <c r="F387" s="29"/>
      <c r="G387" s="29"/>
      <c r="H387" s="29"/>
    </row>
    <row r="388" spans="4:8" ht="12.75">
      <c r="D388" s="29"/>
      <c r="E388" s="29"/>
      <c r="F388" s="29"/>
      <c r="G388" s="29"/>
      <c r="H388" s="29"/>
    </row>
    <row r="389" spans="4:8" ht="12.75">
      <c r="D389" s="29"/>
      <c r="E389" s="29"/>
      <c r="F389" s="29"/>
      <c r="G389" s="29"/>
      <c r="H389" s="29"/>
    </row>
    <row r="390" spans="4:8" ht="12.75">
      <c r="D390" s="29"/>
      <c r="E390" s="29"/>
      <c r="F390" s="29"/>
      <c r="G390" s="29"/>
      <c r="H390" s="29"/>
    </row>
    <row r="391" spans="4:8" ht="12.75">
      <c r="D391" s="29"/>
      <c r="E391" s="29"/>
      <c r="F391" s="29"/>
      <c r="G391" s="29"/>
      <c r="H391" s="29"/>
    </row>
    <row r="392" spans="4:8" ht="12.75">
      <c r="D392" s="29"/>
      <c r="E392" s="29"/>
      <c r="F392" s="29"/>
      <c r="G392" s="29"/>
      <c r="H392" s="29"/>
    </row>
    <row r="393" spans="4:8" ht="12.75">
      <c r="D393" s="29"/>
      <c r="E393" s="29"/>
      <c r="F393" s="29"/>
      <c r="G393" s="29"/>
      <c r="H393" s="29"/>
    </row>
    <row r="394" spans="4:8" ht="12.75">
      <c r="D394" s="29"/>
      <c r="E394" s="29"/>
      <c r="F394" s="29"/>
      <c r="G394" s="29"/>
      <c r="H394" s="29"/>
    </row>
    <row r="395" spans="4:8" ht="12.75">
      <c r="D395" s="29"/>
      <c r="E395" s="29"/>
      <c r="F395" s="29"/>
      <c r="G395" s="29"/>
      <c r="H395" s="29"/>
    </row>
    <row r="396" spans="4:8" ht="12.75">
      <c r="D396" s="29"/>
      <c r="E396" s="29"/>
      <c r="F396" s="29"/>
      <c r="G396" s="29"/>
      <c r="H396" s="29"/>
    </row>
    <row r="397" spans="4:8" ht="12.75">
      <c r="D397" s="29"/>
      <c r="E397" s="29"/>
      <c r="F397" s="29"/>
      <c r="G397" s="29"/>
      <c r="H397" s="29"/>
    </row>
    <row r="398" spans="4:8" ht="12.75">
      <c r="D398" s="29"/>
      <c r="E398" s="29"/>
      <c r="F398" s="29"/>
      <c r="G398" s="29"/>
      <c r="H398" s="29"/>
    </row>
    <row r="399" spans="4:8" ht="12.75">
      <c r="D399" s="29"/>
      <c r="E399" s="29"/>
      <c r="F399" s="29"/>
      <c r="G399" s="29"/>
      <c r="H399" s="29"/>
    </row>
    <row r="400" spans="4:8" ht="12.75">
      <c r="D400" s="29"/>
      <c r="E400" s="29"/>
      <c r="F400" s="29"/>
      <c r="G400" s="29"/>
      <c r="H400" s="29"/>
    </row>
  </sheetData>
  <sheetProtection/>
  <mergeCells count="167">
    <mergeCell ref="D88:H88"/>
    <mergeCell ref="D81:H81"/>
    <mergeCell ref="D82:H82"/>
    <mergeCell ref="D93:H93"/>
    <mergeCell ref="D89:H89"/>
    <mergeCell ref="D90:H90"/>
    <mergeCell ref="D91:H91"/>
    <mergeCell ref="D92:H92"/>
    <mergeCell ref="D85:H85"/>
    <mergeCell ref="D86:H86"/>
    <mergeCell ref="D87:H87"/>
    <mergeCell ref="D83:H83"/>
    <mergeCell ref="D84:H84"/>
    <mergeCell ref="D73:H73"/>
    <mergeCell ref="D74:H74"/>
    <mergeCell ref="D75:H75"/>
    <mergeCell ref="D76:H76"/>
    <mergeCell ref="D77:H77"/>
    <mergeCell ref="D78:H78"/>
    <mergeCell ref="D79:H79"/>
    <mergeCell ref="D80:H80"/>
    <mergeCell ref="D67:H67"/>
    <mergeCell ref="D68:H68"/>
    <mergeCell ref="D69:H69"/>
    <mergeCell ref="D70:H70"/>
    <mergeCell ref="D57:H57"/>
    <mergeCell ref="D58:H58"/>
    <mergeCell ref="D71:H71"/>
    <mergeCell ref="D72:H72"/>
    <mergeCell ref="D61:H61"/>
    <mergeCell ref="D62:H62"/>
    <mergeCell ref="D63:H63"/>
    <mergeCell ref="D64:H64"/>
    <mergeCell ref="D65:H65"/>
    <mergeCell ref="D66:H66"/>
    <mergeCell ref="D59:H59"/>
    <mergeCell ref="D60:H60"/>
    <mergeCell ref="D49:H49"/>
    <mergeCell ref="D50:H50"/>
    <mergeCell ref="D51:H51"/>
    <mergeCell ref="D52:H52"/>
    <mergeCell ref="D53:H53"/>
    <mergeCell ref="D54:H54"/>
    <mergeCell ref="D55:H55"/>
    <mergeCell ref="D56:H56"/>
    <mergeCell ref="D43:H43"/>
    <mergeCell ref="D44:H44"/>
    <mergeCell ref="D45:H45"/>
    <mergeCell ref="D46:H46"/>
    <mergeCell ref="D33:H33"/>
    <mergeCell ref="D34:H34"/>
    <mergeCell ref="D47:H47"/>
    <mergeCell ref="D48:H48"/>
    <mergeCell ref="D37:H37"/>
    <mergeCell ref="D38:H38"/>
    <mergeCell ref="D39:H39"/>
    <mergeCell ref="D40:H40"/>
    <mergeCell ref="D41:H41"/>
    <mergeCell ref="D42:H42"/>
    <mergeCell ref="D35:H35"/>
    <mergeCell ref="D36:H36"/>
    <mergeCell ref="D25:H25"/>
    <mergeCell ref="D26:H26"/>
    <mergeCell ref="D27:H27"/>
    <mergeCell ref="D28:H28"/>
    <mergeCell ref="D29:H29"/>
    <mergeCell ref="D30:H30"/>
    <mergeCell ref="D31:H31"/>
    <mergeCell ref="D32:H32"/>
    <mergeCell ref="D19:H19"/>
    <mergeCell ref="D20:H20"/>
    <mergeCell ref="D21:H21"/>
    <mergeCell ref="D22:H22"/>
    <mergeCell ref="J3:J4"/>
    <mergeCell ref="J6:J7"/>
    <mergeCell ref="D23:H23"/>
    <mergeCell ref="D24:H24"/>
    <mergeCell ref="C3:I3"/>
    <mergeCell ref="C4:I7"/>
    <mergeCell ref="D16:H16"/>
    <mergeCell ref="D17:H17"/>
    <mergeCell ref="D18:H18"/>
    <mergeCell ref="D12:H12"/>
    <mergeCell ref="D97:H97"/>
    <mergeCell ref="D98:H98"/>
    <mergeCell ref="D99:H99"/>
    <mergeCell ref="D100:H100"/>
    <mergeCell ref="A1:I1"/>
    <mergeCell ref="D94:H94"/>
    <mergeCell ref="D95:H95"/>
    <mergeCell ref="D96:H96"/>
    <mergeCell ref="D8:H8"/>
    <mergeCell ref="D11:H11"/>
    <mergeCell ref="D14:H14"/>
    <mergeCell ref="D15:H15"/>
    <mergeCell ref="C2:I2"/>
    <mergeCell ref="D13:H13"/>
    <mergeCell ref="D105:H105"/>
    <mergeCell ref="D106:H106"/>
    <mergeCell ref="D107:H107"/>
    <mergeCell ref="D108:H108"/>
    <mergeCell ref="D101:H101"/>
    <mergeCell ref="D102:H102"/>
    <mergeCell ref="D103:H103"/>
    <mergeCell ref="D104:H104"/>
    <mergeCell ref="D113:H113"/>
    <mergeCell ref="D114:H114"/>
    <mergeCell ref="D115:H115"/>
    <mergeCell ref="D116:H116"/>
    <mergeCell ref="D109:H109"/>
    <mergeCell ref="D110:H110"/>
    <mergeCell ref="D111:H111"/>
    <mergeCell ref="D112:H112"/>
    <mergeCell ref="D121:H121"/>
    <mergeCell ref="D122:H122"/>
    <mergeCell ref="D123:H123"/>
    <mergeCell ref="D124:H124"/>
    <mergeCell ref="D117:H117"/>
    <mergeCell ref="D118:H118"/>
    <mergeCell ref="D119:H119"/>
    <mergeCell ref="D120:H120"/>
    <mergeCell ref="D129:H129"/>
    <mergeCell ref="D130:H130"/>
    <mergeCell ref="D131:H131"/>
    <mergeCell ref="D132:H132"/>
    <mergeCell ref="D125:H125"/>
    <mergeCell ref="D126:H126"/>
    <mergeCell ref="D127:H127"/>
    <mergeCell ref="D128:H128"/>
    <mergeCell ref="D137:H137"/>
    <mergeCell ref="D138:H138"/>
    <mergeCell ref="D139:H139"/>
    <mergeCell ref="D140:H140"/>
    <mergeCell ref="D133:H133"/>
    <mergeCell ref="D134:H134"/>
    <mergeCell ref="D135:H135"/>
    <mergeCell ref="D136:H136"/>
    <mergeCell ref="D145:H145"/>
    <mergeCell ref="D146:H146"/>
    <mergeCell ref="D147:H147"/>
    <mergeCell ref="D148:H148"/>
    <mergeCell ref="D141:H141"/>
    <mergeCell ref="D142:H142"/>
    <mergeCell ref="D143:H143"/>
    <mergeCell ref="D144:H144"/>
    <mergeCell ref="D153:H153"/>
    <mergeCell ref="D154:H154"/>
    <mergeCell ref="D155:H155"/>
    <mergeCell ref="D156:H156"/>
    <mergeCell ref="D149:H149"/>
    <mergeCell ref="D150:H150"/>
    <mergeCell ref="D151:H151"/>
    <mergeCell ref="D152:H152"/>
    <mergeCell ref="D161:H161"/>
    <mergeCell ref="D162:H162"/>
    <mergeCell ref="D163:H163"/>
    <mergeCell ref="D164:H164"/>
    <mergeCell ref="D157:H157"/>
    <mergeCell ref="D158:H158"/>
    <mergeCell ref="D159:H159"/>
    <mergeCell ref="D160:H160"/>
    <mergeCell ref="D165:H165"/>
    <mergeCell ref="D170:H170"/>
    <mergeCell ref="D166:H166"/>
    <mergeCell ref="D167:H167"/>
    <mergeCell ref="D168:H168"/>
    <mergeCell ref="D169:H169"/>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tabColor indexed="55"/>
  </sheetPr>
  <dimension ref="A1:J208"/>
  <sheetViews>
    <sheetView zoomScalePageLayoutView="0" workbookViewId="0" topLeftCell="A1">
      <selection activeCell="C4" sqref="C4:I7"/>
    </sheetView>
  </sheetViews>
  <sheetFormatPr defaultColWidth="9.140625" defaultRowHeight="12.75"/>
  <cols>
    <col min="1" max="1" width="12.140625" style="127" customWidth="1"/>
    <col min="2" max="2" width="11.28125" style="0" customWidth="1"/>
    <col min="3" max="3" width="52.140625" style="30" customWidth="1"/>
    <col min="4" max="8" width="3.57421875" style="0" customWidth="1"/>
    <col min="9" max="9" width="12.00390625" style="0" customWidth="1"/>
    <col min="10" max="10" width="52.8515625" style="28" customWidth="1"/>
  </cols>
  <sheetData>
    <row r="1" spans="1:10" ht="90.75" customHeight="1" thickBot="1">
      <c r="A1" s="171" t="s">
        <v>1108</v>
      </c>
      <c r="B1" s="172"/>
      <c r="C1" s="172"/>
      <c r="D1" s="172"/>
      <c r="E1" s="172"/>
      <c r="F1" s="172"/>
      <c r="G1" s="172"/>
      <c r="H1" s="172"/>
      <c r="I1" s="172"/>
      <c r="J1" s="158"/>
    </row>
    <row r="2" spans="2:10" ht="26.25" customHeight="1">
      <c r="B2" s="18"/>
      <c r="C2" s="194" t="s">
        <v>274</v>
      </c>
      <c r="D2" s="195"/>
      <c r="E2" s="195"/>
      <c r="F2" s="195"/>
      <c r="G2" s="195"/>
      <c r="H2" s="195"/>
      <c r="I2" s="195"/>
      <c r="J2" s="32" t="s">
        <v>935</v>
      </c>
    </row>
    <row r="3" spans="2:10" ht="20.25" customHeight="1">
      <c r="B3" s="18"/>
      <c r="C3" s="196" t="s">
        <v>764</v>
      </c>
      <c r="D3" s="197"/>
      <c r="E3" s="197"/>
      <c r="F3" s="197"/>
      <c r="G3" s="197"/>
      <c r="H3" s="197"/>
      <c r="I3" s="197"/>
      <c r="J3" s="204">
        <f>SRR!J3</f>
        <v>0</v>
      </c>
    </row>
    <row r="4" spans="2:10" ht="20.25" customHeight="1" thickBot="1">
      <c r="B4" s="18"/>
      <c r="C4" s="196"/>
      <c r="D4" s="207"/>
      <c r="E4" s="207"/>
      <c r="F4" s="207"/>
      <c r="G4" s="207"/>
      <c r="H4" s="207"/>
      <c r="I4" s="207"/>
      <c r="J4" s="205"/>
    </row>
    <row r="5" spans="2:10" ht="20.25" customHeight="1">
      <c r="B5" s="18"/>
      <c r="C5" s="207"/>
      <c r="D5" s="207"/>
      <c r="E5" s="207"/>
      <c r="F5" s="207"/>
      <c r="G5" s="207"/>
      <c r="H5" s="207"/>
      <c r="I5" s="207"/>
      <c r="J5" s="32" t="s">
        <v>934</v>
      </c>
    </row>
    <row r="6" spans="2:10" ht="20.25" customHeight="1">
      <c r="B6" s="18"/>
      <c r="C6" s="207"/>
      <c r="D6" s="207"/>
      <c r="E6" s="207"/>
      <c r="F6" s="207"/>
      <c r="G6" s="207"/>
      <c r="H6" s="207"/>
      <c r="I6" s="207"/>
      <c r="J6" s="206">
        <f>SRR!J6</f>
        <v>0</v>
      </c>
    </row>
    <row r="7" spans="2:10" ht="20.25" customHeight="1" thickBot="1">
      <c r="B7" s="18"/>
      <c r="C7" s="207"/>
      <c r="D7" s="207"/>
      <c r="E7" s="207"/>
      <c r="F7" s="207"/>
      <c r="G7" s="207"/>
      <c r="H7" s="207"/>
      <c r="I7" s="207"/>
      <c r="J7" s="205"/>
    </row>
    <row r="8" spans="1:10" s="11" customFormat="1" ht="15" customHeight="1">
      <c r="A8" s="128"/>
      <c r="B8" s="19"/>
      <c r="C8" s="58"/>
      <c r="D8" s="198" t="s">
        <v>277</v>
      </c>
      <c r="E8" s="199"/>
      <c r="F8" s="199"/>
      <c r="G8" s="199"/>
      <c r="H8" s="199"/>
      <c r="I8" s="62"/>
      <c r="J8" s="31"/>
    </row>
    <row r="9" spans="1:10" s="11" customFormat="1" ht="12.75" customHeight="1">
      <c r="A9" s="128"/>
      <c r="B9" s="19"/>
      <c r="C9" s="159"/>
      <c r="D9" s="160"/>
      <c r="E9" s="73"/>
      <c r="F9" s="73"/>
      <c r="G9" s="73"/>
      <c r="H9" s="161"/>
      <c r="I9" s="162" t="s">
        <v>1054</v>
      </c>
      <c r="J9" s="31"/>
    </row>
    <row r="10" spans="1:10" ht="19.5" customHeight="1">
      <c r="A10" s="141" t="s">
        <v>785</v>
      </c>
      <c r="B10" s="36" t="s">
        <v>659</v>
      </c>
      <c r="C10" s="163" t="s">
        <v>287</v>
      </c>
      <c r="D10" s="5" t="s">
        <v>282</v>
      </c>
      <c r="E10" s="6" t="s">
        <v>283</v>
      </c>
      <c r="F10" s="7" t="s">
        <v>284</v>
      </c>
      <c r="G10" s="34" t="s">
        <v>285</v>
      </c>
      <c r="H10" s="8" t="s">
        <v>286</v>
      </c>
      <c r="I10" s="56" t="s">
        <v>281</v>
      </c>
      <c r="J10" s="57" t="s">
        <v>933</v>
      </c>
    </row>
    <row r="11" spans="1:10" ht="12.75">
      <c r="A11" s="142"/>
      <c r="B11" s="40"/>
      <c r="C11" s="58"/>
      <c r="D11" s="203"/>
      <c r="E11" s="203"/>
      <c r="F11" s="203"/>
      <c r="G11" s="203"/>
      <c r="H11" s="203"/>
      <c r="I11" s="48"/>
      <c r="J11" s="59"/>
    </row>
    <row r="12" spans="1:10" ht="12.75">
      <c r="A12" s="142"/>
      <c r="B12" s="40"/>
      <c r="C12" s="58"/>
      <c r="D12" s="203"/>
      <c r="E12" s="203"/>
      <c r="F12" s="203"/>
      <c r="G12" s="203"/>
      <c r="H12" s="203"/>
      <c r="I12" s="48"/>
      <c r="J12" s="59"/>
    </row>
    <row r="13" spans="1:10" ht="12.75">
      <c r="A13" s="142"/>
      <c r="B13" s="40"/>
      <c r="C13" s="58"/>
      <c r="D13" s="203"/>
      <c r="E13" s="203"/>
      <c r="F13" s="203"/>
      <c r="G13" s="203"/>
      <c r="H13" s="203"/>
      <c r="I13" s="48"/>
      <c r="J13" s="59"/>
    </row>
    <row r="14" spans="1:10" ht="12.75">
      <c r="A14" s="142"/>
      <c r="B14" s="40"/>
      <c r="C14" s="58"/>
      <c r="D14" s="203"/>
      <c r="E14" s="203"/>
      <c r="F14" s="203"/>
      <c r="G14" s="203"/>
      <c r="H14" s="203"/>
      <c r="I14" s="48"/>
      <c r="J14" s="59"/>
    </row>
    <row r="15" spans="1:10" ht="12.75">
      <c r="A15" s="142"/>
      <c r="B15" s="40"/>
      <c r="C15" s="58"/>
      <c r="D15" s="203"/>
      <c r="E15" s="203"/>
      <c r="F15" s="203"/>
      <c r="G15" s="203"/>
      <c r="H15" s="203"/>
      <c r="I15" s="48"/>
      <c r="J15" s="59"/>
    </row>
    <row r="16" spans="1:10" ht="12.75">
      <c r="A16" s="142"/>
      <c r="B16" s="40"/>
      <c r="C16" s="58"/>
      <c r="D16" s="203"/>
      <c r="E16" s="203"/>
      <c r="F16" s="203"/>
      <c r="G16" s="203"/>
      <c r="H16" s="203"/>
      <c r="I16" s="48"/>
      <c r="J16" s="59"/>
    </row>
    <row r="17" spans="1:10" ht="12.75">
      <c r="A17" s="142"/>
      <c r="B17" s="40"/>
      <c r="C17" s="58"/>
      <c r="D17" s="203"/>
      <c r="E17" s="203"/>
      <c r="F17" s="203"/>
      <c r="G17" s="203"/>
      <c r="H17" s="203"/>
      <c r="I17" s="48"/>
      <c r="J17" s="59"/>
    </row>
    <row r="18" spans="1:10" ht="12.75">
      <c r="A18" s="142"/>
      <c r="B18" s="40"/>
      <c r="C18" s="58"/>
      <c r="D18" s="203"/>
      <c r="E18" s="203"/>
      <c r="F18" s="203"/>
      <c r="G18" s="203"/>
      <c r="H18" s="203"/>
      <c r="I18" s="48"/>
      <c r="J18" s="59"/>
    </row>
    <row r="19" spans="1:10" ht="12.75">
      <c r="A19" s="142"/>
      <c r="B19" s="40"/>
      <c r="C19" s="58"/>
      <c r="D19" s="203"/>
      <c r="E19" s="203"/>
      <c r="F19" s="203"/>
      <c r="G19" s="203"/>
      <c r="H19" s="203"/>
      <c r="I19" s="48"/>
      <c r="J19" s="59"/>
    </row>
    <row r="20" spans="1:10" ht="12.75">
      <c r="A20" s="142"/>
      <c r="B20" s="40"/>
      <c r="C20" s="58"/>
      <c r="D20" s="203"/>
      <c r="E20" s="203"/>
      <c r="F20" s="203"/>
      <c r="G20" s="203"/>
      <c r="H20" s="203"/>
      <c r="I20" s="48"/>
      <c r="J20" s="59"/>
    </row>
    <row r="21" spans="1:10" ht="12.75">
      <c r="A21" s="142"/>
      <c r="B21" s="40"/>
      <c r="C21" s="58"/>
      <c r="D21" s="203"/>
      <c r="E21" s="203"/>
      <c r="F21" s="203"/>
      <c r="G21" s="203"/>
      <c r="H21" s="203"/>
      <c r="I21" s="48"/>
      <c r="J21" s="59"/>
    </row>
    <row r="22" spans="1:10" ht="12.75">
      <c r="A22" s="142"/>
      <c r="B22" s="40"/>
      <c r="C22" s="58"/>
      <c r="D22" s="203"/>
      <c r="E22" s="203"/>
      <c r="F22" s="203"/>
      <c r="G22" s="203"/>
      <c r="H22" s="203"/>
      <c r="I22" s="48"/>
      <c r="J22" s="59"/>
    </row>
    <row r="23" spans="1:10" ht="12.75">
      <c r="A23" s="142"/>
      <c r="B23" s="40"/>
      <c r="C23" s="58"/>
      <c r="D23" s="203"/>
      <c r="E23" s="203"/>
      <c r="F23" s="203"/>
      <c r="G23" s="203"/>
      <c r="H23" s="203"/>
      <c r="I23" s="48"/>
      <c r="J23" s="59"/>
    </row>
    <row r="24" spans="1:10" ht="12.75">
      <c r="A24" s="142"/>
      <c r="B24" s="40"/>
      <c r="C24" s="58"/>
      <c r="D24" s="203"/>
      <c r="E24" s="203"/>
      <c r="F24" s="203"/>
      <c r="G24" s="203"/>
      <c r="H24" s="203"/>
      <c r="I24" s="48"/>
      <c r="J24" s="59"/>
    </row>
    <row r="25" spans="1:10" ht="12.75">
      <c r="A25" s="142"/>
      <c r="B25" s="40"/>
      <c r="C25" s="58"/>
      <c r="D25" s="203"/>
      <c r="E25" s="203"/>
      <c r="F25" s="203"/>
      <c r="G25" s="203"/>
      <c r="H25" s="203"/>
      <c r="I25" s="48"/>
      <c r="J25" s="59"/>
    </row>
    <row r="26" spans="1:10" ht="12.75">
      <c r="A26" s="142"/>
      <c r="B26" s="40"/>
      <c r="C26" s="58"/>
      <c r="D26" s="203"/>
      <c r="E26" s="203"/>
      <c r="F26" s="203"/>
      <c r="G26" s="203"/>
      <c r="H26" s="203"/>
      <c r="I26" s="48"/>
      <c r="J26" s="59"/>
    </row>
    <row r="27" spans="1:10" ht="12.75">
      <c r="A27" s="142"/>
      <c r="B27" s="40"/>
      <c r="C27" s="58"/>
      <c r="D27" s="203"/>
      <c r="E27" s="203"/>
      <c r="F27" s="203"/>
      <c r="G27" s="203"/>
      <c r="H27" s="203"/>
      <c r="I27" s="48"/>
      <c r="J27" s="59"/>
    </row>
    <row r="28" spans="1:10" ht="12.75">
      <c r="A28" s="142"/>
      <c r="B28" s="40"/>
      <c r="C28" s="58"/>
      <c r="D28" s="203"/>
      <c r="E28" s="203"/>
      <c r="F28" s="203"/>
      <c r="G28" s="203"/>
      <c r="H28" s="203"/>
      <c r="I28" s="48"/>
      <c r="J28" s="59"/>
    </row>
    <row r="29" spans="1:10" ht="12.75">
      <c r="A29" s="142"/>
      <c r="B29" s="40"/>
      <c r="C29" s="58"/>
      <c r="D29" s="203"/>
      <c r="E29" s="203"/>
      <c r="F29" s="203"/>
      <c r="G29" s="203"/>
      <c r="H29" s="203"/>
      <c r="I29" s="48"/>
      <c r="J29" s="59"/>
    </row>
    <row r="30" spans="1:10" ht="12.75">
      <c r="A30" s="142"/>
      <c r="B30" s="40"/>
      <c r="C30" s="58"/>
      <c r="D30" s="203"/>
      <c r="E30" s="203"/>
      <c r="F30" s="203"/>
      <c r="G30" s="203"/>
      <c r="H30" s="203"/>
      <c r="I30" s="48"/>
      <c r="J30" s="59"/>
    </row>
    <row r="31" spans="1:10" ht="12.75">
      <c r="A31" s="142"/>
      <c r="B31" s="40"/>
      <c r="C31" s="58"/>
      <c r="D31" s="203"/>
      <c r="E31" s="203"/>
      <c r="F31" s="203"/>
      <c r="G31" s="203"/>
      <c r="H31" s="203"/>
      <c r="I31" s="48"/>
      <c r="J31" s="59"/>
    </row>
    <row r="32" spans="1:10" ht="12.75">
      <c r="A32" s="142"/>
      <c r="B32" s="40"/>
      <c r="C32" s="58"/>
      <c r="D32" s="203"/>
      <c r="E32" s="203"/>
      <c r="F32" s="203"/>
      <c r="G32" s="203"/>
      <c r="H32" s="203"/>
      <c r="I32" s="48"/>
      <c r="J32" s="59"/>
    </row>
    <row r="33" spans="1:10" ht="12.75">
      <c r="A33" s="142"/>
      <c r="B33" s="40"/>
      <c r="C33" s="58"/>
      <c r="D33" s="203"/>
      <c r="E33" s="203"/>
      <c r="F33" s="203"/>
      <c r="G33" s="203"/>
      <c r="H33" s="203"/>
      <c r="I33" s="48"/>
      <c r="J33" s="59"/>
    </row>
    <row r="34" spans="1:10" ht="12.75">
      <c r="A34" s="142"/>
      <c r="B34" s="40"/>
      <c r="C34" s="58"/>
      <c r="D34" s="203"/>
      <c r="E34" s="203"/>
      <c r="F34" s="203"/>
      <c r="G34" s="203"/>
      <c r="H34" s="203"/>
      <c r="I34" s="48"/>
      <c r="J34" s="59"/>
    </row>
    <row r="35" spans="1:10" ht="12.75">
      <c r="A35" s="142"/>
      <c r="B35" s="40"/>
      <c r="C35" s="58"/>
      <c r="D35" s="203"/>
      <c r="E35" s="203"/>
      <c r="F35" s="203"/>
      <c r="G35" s="203"/>
      <c r="H35" s="203"/>
      <c r="I35" s="48"/>
      <c r="J35" s="59"/>
    </row>
    <row r="36" spans="1:10" ht="12.75">
      <c r="A36" s="142"/>
      <c r="B36" s="40"/>
      <c r="C36" s="58"/>
      <c r="D36" s="203"/>
      <c r="E36" s="203"/>
      <c r="F36" s="203"/>
      <c r="G36" s="203"/>
      <c r="H36" s="203"/>
      <c r="I36" s="48"/>
      <c r="J36" s="59"/>
    </row>
    <row r="37" spans="1:10" ht="12.75">
      <c r="A37" s="142"/>
      <c r="B37" s="40"/>
      <c r="C37" s="58"/>
      <c r="D37" s="203"/>
      <c r="E37" s="203"/>
      <c r="F37" s="203"/>
      <c r="G37" s="203"/>
      <c r="H37" s="203"/>
      <c r="I37" s="48"/>
      <c r="J37" s="59"/>
    </row>
    <row r="38" spans="1:10" ht="12.75">
      <c r="A38" s="142"/>
      <c r="B38" s="40"/>
      <c r="C38" s="58"/>
      <c r="D38" s="203"/>
      <c r="E38" s="203"/>
      <c r="F38" s="203"/>
      <c r="G38" s="203"/>
      <c r="H38" s="203"/>
      <c r="I38" s="48"/>
      <c r="J38" s="59"/>
    </row>
    <row r="39" spans="1:10" ht="12.75">
      <c r="A39" s="142"/>
      <c r="B39" s="40"/>
      <c r="C39" s="58"/>
      <c r="D39" s="203"/>
      <c r="E39" s="203"/>
      <c r="F39" s="203"/>
      <c r="G39" s="203"/>
      <c r="H39" s="203"/>
      <c r="I39" s="48"/>
      <c r="J39" s="59"/>
    </row>
    <row r="40" spans="1:10" ht="12.75">
      <c r="A40" s="142"/>
      <c r="B40" s="40"/>
      <c r="C40" s="58"/>
      <c r="D40" s="203"/>
      <c r="E40" s="203"/>
      <c r="F40" s="203"/>
      <c r="G40" s="203"/>
      <c r="H40" s="203"/>
      <c r="I40" s="48"/>
      <c r="J40" s="59"/>
    </row>
    <row r="41" spans="1:10" ht="12.75">
      <c r="A41" s="142"/>
      <c r="B41" s="40"/>
      <c r="C41" s="58"/>
      <c r="D41" s="203"/>
      <c r="E41" s="203"/>
      <c r="F41" s="203"/>
      <c r="G41" s="203"/>
      <c r="H41" s="203"/>
      <c r="I41" s="48"/>
      <c r="J41" s="59"/>
    </row>
    <row r="42" spans="1:10" ht="12.75">
      <c r="A42" s="142"/>
      <c r="B42" s="40"/>
      <c r="C42" s="58"/>
      <c r="D42" s="203"/>
      <c r="E42" s="203"/>
      <c r="F42" s="203"/>
      <c r="G42" s="203"/>
      <c r="H42" s="203"/>
      <c r="I42" s="48"/>
      <c r="J42" s="59"/>
    </row>
    <row r="43" spans="1:10" ht="12.75">
      <c r="A43" s="142"/>
      <c r="B43" s="40"/>
      <c r="C43" s="58"/>
      <c r="D43" s="203"/>
      <c r="E43" s="203"/>
      <c r="F43" s="203"/>
      <c r="G43" s="203"/>
      <c r="H43" s="203"/>
      <c r="I43" s="48"/>
      <c r="J43" s="59"/>
    </row>
    <row r="44" spans="1:10" ht="12.75">
      <c r="A44" s="142"/>
      <c r="B44" s="40"/>
      <c r="C44" s="58"/>
      <c r="D44" s="203"/>
      <c r="E44" s="203"/>
      <c r="F44" s="203"/>
      <c r="G44" s="203"/>
      <c r="H44" s="203"/>
      <c r="I44" s="48"/>
      <c r="J44" s="59"/>
    </row>
    <row r="45" spans="1:10" ht="12.75">
      <c r="A45" s="142"/>
      <c r="B45" s="40"/>
      <c r="C45" s="58"/>
      <c r="D45" s="203"/>
      <c r="E45" s="203"/>
      <c r="F45" s="203"/>
      <c r="G45" s="203"/>
      <c r="H45" s="203"/>
      <c r="I45" s="48"/>
      <c r="J45" s="59"/>
    </row>
    <row r="46" spans="1:10" ht="12.75">
      <c r="A46" s="142"/>
      <c r="B46" s="40"/>
      <c r="C46" s="58"/>
      <c r="D46" s="203"/>
      <c r="E46" s="203"/>
      <c r="F46" s="203"/>
      <c r="G46" s="203"/>
      <c r="H46" s="203"/>
      <c r="I46" s="48"/>
      <c r="J46" s="59"/>
    </row>
    <row r="47" spans="1:10" ht="12.75">
      <c r="A47" s="142"/>
      <c r="B47" s="40"/>
      <c r="C47" s="58"/>
      <c r="D47" s="203"/>
      <c r="E47" s="203"/>
      <c r="F47" s="203"/>
      <c r="G47" s="203"/>
      <c r="H47" s="203"/>
      <c r="I47" s="48"/>
      <c r="J47" s="59"/>
    </row>
    <row r="48" spans="1:10" ht="12.75">
      <c r="A48" s="142"/>
      <c r="B48" s="40"/>
      <c r="C48" s="58"/>
      <c r="D48" s="203"/>
      <c r="E48" s="203"/>
      <c r="F48" s="203"/>
      <c r="G48" s="203"/>
      <c r="H48" s="203"/>
      <c r="I48" s="48"/>
      <c r="J48" s="59"/>
    </row>
    <row r="49" spans="1:10" ht="12.75">
      <c r="A49" s="142"/>
      <c r="B49" s="40"/>
      <c r="C49" s="58"/>
      <c r="D49" s="203"/>
      <c r="E49" s="203"/>
      <c r="F49" s="203"/>
      <c r="G49" s="203"/>
      <c r="H49" s="203"/>
      <c r="I49" s="48"/>
      <c r="J49" s="59"/>
    </row>
    <row r="50" spans="1:10" ht="12.75">
      <c r="A50" s="142"/>
      <c r="B50" s="40"/>
      <c r="C50" s="58"/>
      <c r="D50" s="203"/>
      <c r="E50" s="203"/>
      <c r="F50" s="203"/>
      <c r="G50" s="203"/>
      <c r="H50" s="203"/>
      <c r="I50" s="48"/>
      <c r="J50" s="59"/>
    </row>
    <row r="51" spans="1:10" ht="12.75">
      <c r="A51" s="142"/>
      <c r="B51" s="40"/>
      <c r="C51" s="58"/>
      <c r="D51" s="203"/>
      <c r="E51" s="203"/>
      <c r="F51" s="203"/>
      <c r="G51" s="203"/>
      <c r="H51" s="203"/>
      <c r="I51" s="48"/>
      <c r="J51" s="59"/>
    </row>
    <row r="52" spans="1:10" ht="12.75">
      <c r="A52" s="142"/>
      <c r="B52" s="40"/>
      <c r="C52" s="58"/>
      <c r="D52" s="203"/>
      <c r="E52" s="203"/>
      <c r="F52" s="203"/>
      <c r="G52" s="203"/>
      <c r="H52" s="203"/>
      <c r="I52" s="48"/>
      <c r="J52" s="59"/>
    </row>
    <row r="53" spans="1:10" ht="12.75">
      <c r="A53" s="142"/>
      <c r="B53" s="40"/>
      <c r="C53" s="58"/>
      <c r="D53" s="203"/>
      <c r="E53" s="203"/>
      <c r="F53" s="203"/>
      <c r="G53" s="203"/>
      <c r="H53" s="203"/>
      <c r="I53" s="48"/>
      <c r="J53" s="59"/>
    </row>
    <row r="54" spans="1:10" ht="12.75">
      <c r="A54" s="142"/>
      <c r="B54" s="40"/>
      <c r="C54" s="58"/>
      <c r="D54" s="203"/>
      <c r="E54" s="203"/>
      <c r="F54" s="203"/>
      <c r="G54" s="203"/>
      <c r="H54" s="203"/>
      <c r="I54" s="48"/>
      <c r="J54" s="59"/>
    </row>
    <row r="55" spans="1:10" ht="12.75">
      <c r="A55" s="142"/>
      <c r="B55" s="40"/>
      <c r="C55" s="58"/>
      <c r="D55" s="203"/>
      <c r="E55" s="203"/>
      <c r="F55" s="203"/>
      <c r="G55" s="203"/>
      <c r="H55" s="203"/>
      <c r="I55" s="48"/>
      <c r="J55" s="59"/>
    </row>
    <row r="56" spans="1:10" ht="12.75">
      <c r="A56" s="142"/>
      <c r="B56" s="40"/>
      <c r="C56" s="58"/>
      <c r="D56" s="203"/>
      <c r="E56" s="203"/>
      <c r="F56" s="203"/>
      <c r="G56" s="203"/>
      <c r="H56" s="203"/>
      <c r="I56" s="48"/>
      <c r="J56" s="59"/>
    </row>
    <row r="57" spans="1:10" ht="12.75">
      <c r="A57" s="142"/>
      <c r="B57" s="40"/>
      <c r="C57" s="58"/>
      <c r="D57" s="203"/>
      <c r="E57" s="203"/>
      <c r="F57" s="203"/>
      <c r="G57" s="203"/>
      <c r="H57" s="203"/>
      <c r="I57" s="48"/>
      <c r="J57" s="59"/>
    </row>
    <row r="58" spans="1:10" ht="12.75">
      <c r="A58" s="142"/>
      <c r="B58" s="40"/>
      <c r="C58" s="58"/>
      <c r="D58" s="203"/>
      <c r="E58" s="203"/>
      <c r="F58" s="203"/>
      <c r="G58" s="203"/>
      <c r="H58" s="203"/>
      <c r="I58" s="48"/>
      <c r="J58" s="59"/>
    </row>
    <row r="59" spans="1:10" ht="12.75">
      <c r="A59" s="142"/>
      <c r="B59" s="40"/>
      <c r="C59" s="58"/>
      <c r="D59" s="203"/>
      <c r="E59" s="203"/>
      <c r="F59" s="203"/>
      <c r="G59" s="203"/>
      <c r="H59" s="203"/>
      <c r="I59" s="48"/>
      <c r="J59" s="59"/>
    </row>
    <row r="60" spans="1:10" ht="12.75">
      <c r="A60" s="142"/>
      <c r="B60" s="40"/>
      <c r="C60" s="58"/>
      <c r="D60" s="203"/>
      <c r="E60" s="203"/>
      <c r="F60" s="203"/>
      <c r="G60" s="203"/>
      <c r="H60" s="203"/>
      <c r="I60" s="48"/>
      <c r="J60" s="59"/>
    </row>
    <row r="61" spans="1:10" ht="12.75">
      <c r="A61" s="142"/>
      <c r="B61" s="40"/>
      <c r="C61" s="58"/>
      <c r="D61" s="203"/>
      <c r="E61" s="203"/>
      <c r="F61" s="203"/>
      <c r="G61" s="203"/>
      <c r="H61" s="203"/>
      <c r="I61" s="48"/>
      <c r="J61" s="59"/>
    </row>
    <row r="62" spans="1:10" ht="12.75">
      <c r="A62" s="142"/>
      <c r="B62" s="40"/>
      <c r="C62" s="58"/>
      <c r="D62" s="203"/>
      <c r="E62" s="203"/>
      <c r="F62" s="203"/>
      <c r="G62" s="203"/>
      <c r="H62" s="203"/>
      <c r="I62" s="48"/>
      <c r="J62" s="59"/>
    </row>
    <row r="63" spans="1:10" ht="12.75">
      <c r="A63" s="142"/>
      <c r="B63" s="40"/>
      <c r="C63" s="58"/>
      <c r="D63" s="203"/>
      <c r="E63" s="203"/>
      <c r="F63" s="203"/>
      <c r="G63" s="203"/>
      <c r="H63" s="203"/>
      <c r="I63" s="48"/>
      <c r="J63" s="59"/>
    </row>
    <row r="64" spans="1:10" ht="12.75">
      <c r="A64" s="142"/>
      <c r="B64" s="40"/>
      <c r="C64" s="58"/>
      <c r="D64" s="203"/>
      <c r="E64" s="203"/>
      <c r="F64" s="203"/>
      <c r="G64" s="203"/>
      <c r="H64" s="203"/>
      <c r="I64" s="48"/>
      <c r="J64" s="59"/>
    </row>
    <row r="65" spans="1:10" ht="12.75">
      <c r="A65" s="142"/>
      <c r="B65" s="40"/>
      <c r="C65" s="58"/>
      <c r="D65" s="203"/>
      <c r="E65" s="203"/>
      <c r="F65" s="203"/>
      <c r="G65" s="203"/>
      <c r="H65" s="203"/>
      <c r="I65" s="48"/>
      <c r="J65" s="59"/>
    </row>
    <row r="66" spans="1:10" ht="12.75">
      <c r="A66" s="142"/>
      <c r="B66" s="40"/>
      <c r="C66" s="58"/>
      <c r="D66" s="203"/>
      <c r="E66" s="203"/>
      <c r="F66" s="203"/>
      <c r="G66" s="203"/>
      <c r="H66" s="203"/>
      <c r="I66" s="48"/>
      <c r="J66" s="59"/>
    </row>
    <row r="67" spans="1:10" ht="12.75">
      <c r="A67" s="142"/>
      <c r="B67" s="40"/>
      <c r="C67" s="58"/>
      <c r="D67" s="203"/>
      <c r="E67" s="203"/>
      <c r="F67" s="203"/>
      <c r="G67" s="203"/>
      <c r="H67" s="203"/>
      <c r="I67" s="48"/>
      <c r="J67" s="59"/>
    </row>
    <row r="68" spans="1:10" ht="12.75">
      <c r="A68" s="142"/>
      <c r="B68" s="40"/>
      <c r="C68" s="58"/>
      <c r="D68" s="203"/>
      <c r="E68" s="203"/>
      <c r="F68" s="203"/>
      <c r="G68" s="203"/>
      <c r="H68" s="203"/>
      <c r="I68" s="48"/>
      <c r="J68" s="59"/>
    </row>
    <row r="69" spans="1:10" ht="12.75">
      <c r="A69" s="142"/>
      <c r="B69" s="40"/>
      <c r="C69" s="58"/>
      <c r="D69" s="203"/>
      <c r="E69" s="203"/>
      <c r="F69" s="203"/>
      <c r="G69" s="203"/>
      <c r="H69" s="203"/>
      <c r="I69" s="48"/>
      <c r="J69" s="59"/>
    </row>
    <row r="70" spans="1:10" ht="12.75">
      <c r="A70" s="142"/>
      <c r="B70" s="40"/>
      <c r="C70" s="58"/>
      <c r="D70" s="203"/>
      <c r="E70" s="203"/>
      <c r="F70" s="203"/>
      <c r="G70" s="203"/>
      <c r="H70" s="203"/>
      <c r="I70" s="48"/>
      <c r="J70" s="59"/>
    </row>
    <row r="71" spans="1:10" ht="12.75">
      <c r="A71" s="142"/>
      <c r="B71" s="40"/>
      <c r="C71" s="58"/>
      <c r="D71" s="203"/>
      <c r="E71" s="203"/>
      <c r="F71" s="203"/>
      <c r="G71" s="203"/>
      <c r="H71" s="203"/>
      <c r="I71" s="48"/>
      <c r="J71" s="59"/>
    </row>
    <row r="72" spans="1:10" ht="12.75">
      <c r="A72" s="142"/>
      <c r="B72" s="40"/>
      <c r="C72" s="58"/>
      <c r="D72" s="203"/>
      <c r="E72" s="203"/>
      <c r="F72" s="203"/>
      <c r="G72" s="203"/>
      <c r="H72" s="203"/>
      <c r="I72" s="48"/>
      <c r="J72" s="59"/>
    </row>
    <row r="73" spans="1:10" ht="12.75">
      <c r="A73" s="142"/>
      <c r="B73" s="40"/>
      <c r="C73" s="58"/>
      <c r="D73" s="203"/>
      <c r="E73" s="203"/>
      <c r="F73" s="203"/>
      <c r="G73" s="203"/>
      <c r="H73" s="203"/>
      <c r="I73" s="48"/>
      <c r="J73" s="59"/>
    </row>
    <row r="74" spans="1:10" ht="12.75">
      <c r="A74" s="142"/>
      <c r="B74" s="40"/>
      <c r="C74" s="58"/>
      <c r="D74" s="203"/>
      <c r="E74" s="203"/>
      <c r="F74" s="203"/>
      <c r="G74" s="203"/>
      <c r="H74" s="203"/>
      <c r="I74" s="48"/>
      <c r="J74" s="59"/>
    </row>
    <row r="75" spans="1:10" ht="12.75">
      <c r="A75" s="142"/>
      <c r="B75" s="40"/>
      <c r="C75" s="58"/>
      <c r="D75" s="203"/>
      <c r="E75" s="203"/>
      <c r="F75" s="203"/>
      <c r="G75" s="203"/>
      <c r="H75" s="203"/>
      <c r="I75" s="48"/>
      <c r="J75" s="59"/>
    </row>
    <row r="76" spans="1:10" ht="12.75">
      <c r="A76" s="142"/>
      <c r="B76" s="40"/>
      <c r="C76" s="58"/>
      <c r="D76" s="203"/>
      <c r="E76" s="203"/>
      <c r="F76" s="203"/>
      <c r="G76" s="203"/>
      <c r="H76" s="203"/>
      <c r="I76" s="48"/>
      <c r="J76" s="59"/>
    </row>
    <row r="77" spans="1:10" ht="12.75">
      <c r="A77" s="142"/>
      <c r="B77" s="40"/>
      <c r="C77" s="58"/>
      <c r="D77" s="203"/>
      <c r="E77" s="203"/>
      <c r="F77" s="203"/>
      <c r="G77" s="203"/>
      <c r="H77" s="203"/>
      <c r="I77" s="48"/>
      <c r="J77" s="59"/>
    </row>
    <row r="78" spans="1:10" ht="12.75">
      <c r="A78" s="142"/>
      <c r="B78" s="40"/>
      <c r="C78" s="58"/>
      <c r="D78" s="203"/>
      <c r="E78" s="203"/>
      <c r="F78" s="203"/>
      <c r="G78" s="203"/>
      <c r="H78" s="203"/>
      <c r="I78" s="48"/>
      <c r="J78" s="59"/>
    </row>
    <row r="79" spans="1:10" ht="12.75">
      <c r="A79" s="142"/>
      <c r="B79" s="40"/>
      <c r="C79" s="58"/>
      <c r="D79" s="203"/>
      <c r="E79" s="203"/>
      <c r="F79" s="203"/>
      <c r="G79" s="203"/>
      <c r="H79" s="203"/>
      <c r="I79" s="48"/>
      <c r="J79" s="59"/>
    </row>
    <row r="80" spans="1:10" ht="12.75">
      <c r="A80" s="142"/>
      <c r="B80" s="40"/>
      <c r="C80" s="58"/>
      <c r="D80" s="203"/>
      <c r="E80" s="203"/>
      <c r="F80" s="203"/>
      <c r="G80" s="203"/>
      <c r="H80" s="203"/>
      <c r="I80" s="48"/>
      <c r="J80" s="59"/>
    </row>
    <row r="81" spans="1:10" ht="12.75">
      <c r="A81" s="142"/>
      <c r="B81" s="40"/>
      <c r="C81" s="58"/>
      <c r="D81" s="203"/>
      <c r="E81" s="203"/>
      <c r="F81" s="203"/>
      <c r="G81" s="203"/>
      <c r="H81" s="203"/>
      <c r="I81" s="48"/>
      <c r="J81" s="59"/>
    </row>
    <row r="82" spans="1:10" ht="12.75">
      <c r="A82" s="142"/>
      <c r="B82" s="40"/>
      <c r="C82" s="58"/>
      <c r="D82" s="203"/>
      <c r="E82" s="203"/>
      <c r="F82" s="203"/>
      <c r="G82" s="203"/>
      <c r="H82" s="203"/>
      <c r="I82" s="48"/>
      <c r="J82" s="59"/>
    </row>
    <row r="83" spans="1:10" ht="12.75">
      <c r="A83" s="142"/>
      <c r="B83" s="40"/>
      <c r="C83" s="58"/>
      <c r="D83" s="203"/>
      <c r="E83" s="203"/>
      <c r="F83" s="203"/>
      <c r="G83" s="203"/>
      <c r="H83" s="203"/>
      <c r="I83" s="48"/>
      <c r="J83" s="59"/>
    </row>
    <row r="84" spans="1:10" ht="12.75">
      <c r="A84" s="142"/>
      <c r="B84" s="40"/>
      <c r="C84" s="58"/>
      <c r="D84" s="203"/>
      <c r="E84" s="203"/>
      <c r="F84" s="203"/>
      <c r="G84" s="203"/>
      <c r="H84" s="203"/>
      <c r="I84" s="48"/>
      <c r="J84" s="59"/>
    </row>
    <row r="85" spans="1:10" ht="12.75">
      <c r="A85" s="142"/>
      <c r="B85" s="40"/>
      <c r="C85" s="58"/>
      <c r="D85" s="203"/>
      <c r="E85" s="203"/>
      <c r="F85" s="203"/>
      <c r="G85" s="203"/>
      <c r="H85" s="203"/>
      <c r="I85" s="48"/>
      <c r="J85" s="59"/>
    </row>
    <row r="86" spans="1:10" ht="12.75">
      <c r="A86" s="142"/>
      <c r="B86" s="40"/>
      <c r="C86" s="58"/>
      <c r="D86" s="203"/>
      <c r="E86" s="203"/>
      <c r="F86" s="203"/>
      <c r="G86" s="203"/>
      <c r="H86" s="203"/>
      <c r="I86" s="48"/>
      <c r="J86" s="59"/>
    </row>
    <row r="87" spans="1:10" ht="12.75">
      <c r="A87" s="142"/>
      <c r="B87" s="40"/>
      <c r="C87" s="58"/>
      <c r="D87" s="203"/>
      <c r="E87" s="203"/>
      <c r="F87" s="203"/>
      <c r="G87" s="203"/>
      <c r="H87" s="203"/>
      <c r="I87" s="48"/>
      <c r="J87" s="59"/>
    </row>
    <row r="88" spans="1:10" ht="12.75">
      <c r="A88" s="142"/>
      <c r="B88" s="40"/>
      <c r="C88" s="58"/>
      <c r="D88" s="203"/>
      <c r="E88" s="203"/>
      <c r="F88" s="203"/>
      <c r="G88" s="203"/>
      <c r="H88" s="203"/>
      <c r="I88" s="48"/>
      <c r="J88" s="59"/>
    </row>
    <row r="89" spans="1:10" ht="12.75">
      <c r="A89" s="142"/>
      <c r="B89" s="40"/>
      <c r="C89" s="58"/>
      <c r="D89" s="203"/>
      <c r="E89" s="203"/>
      <c r="F89" s="203"/>
      <c r="G89" s="203"/>
      <c r="H89" s="203"/>
      <c r="I89" s="48"/>
      <c r="J89" s="59"/>
    </row>
    <row r="90" spans="1:10" ht="12.75">
      <c r="A90" s="142"/>
      <c r="B90" s="40"/>
      <c r="C90" s="58"/>
      <c r="D90" s="203"/>
      <c r="E90" s="203"/>
      <c r="F90" s="203"/>
      <c r="G90" s="203"/>
      <c r="H90" s="203"/>
      <c r="I90" s="48"/>
      <c r="J90" s="59"/>
    </row>
    <row r="91" spans="1:10" ht="12.75">
      <c r="A91" s="142"/>
      <c r="B91" s="40"/>
      <c r="C91" s="58"/>
      <c r="D91" s="203"/>
      <c r="E91" s="203"/>
      <c r="F91" s="203"/>
      <c r="G91" s="203"/>
      <c r="H91" s="203"/>
      <c r="I91" s="48"/>
      <c r="J91" s="59"/>
    </row>
    <row r="92" spans="1:10" ht="12.75">
      <c r="A92" s="142"/>
      <c r="B92" s="40"/>
      <c r="C92" s="58"/>
      <c r="D92" s="203"/>
      <c r="E92" s="203"/>
      <c r="F92" s="203"/>
      <c r="G92" s="203"/>
      <c r="H92" s="203"/>
      <c r="I92" s="48"/>
      <c r="J92" s="59"/>
    </row>
    <row r="93" spans="1:10" ht="12.75">
      <c r="A93" s="142"/>
      <c r="B93" s="40"/>
      <c r="C93" s="58"/>
      <c r="D93" s="203"/>
      <c r="E93" s="203"/>
      <c r="F93" s="203"/>
      <c r="G93" s="203"/>
      <c r="H93" s="203"/>
      <c r="I93" s="48"/>
      <c r="J93" s="59"/>
    </row>
    <row r="94" spans="1:10" ht="12.75">
      <c r="A94" s="142"/>
      <c r="B94" s="40"/>
      <c r="C94" s="58"/>
      <c r="D94" s="203"/>
      <c r="E94" s="203"/>
      <c r="F94" s="203"/>
      <c r="G94" s="203"/>
      <c r="H94" s="203"/>
      <c r="I94" s="48"/>
      <c r="J94" s="59"/>
    </row>
    <row r="95" spans="1:10" ht="12.75">
      <c r="A95" s="142"/>
      <c r="B95" s="40"/>
      <c r="C95" s="58"/>
      <c r="D95" s="203"/>
      <c r="E95" s="203"/>
      <c r="F95" s="203"/>
      <c r="G95" s="203"/>
      <c r="H95" s="203"/>
      <c r="I95" s="48"/>
      <c r="J95" s="59"/>
    </row>
    <row r="96" spans="1:10" ht="12.75">
      <c r="A96" s="142"/>
      <c r="B96" s="40"/>
      <c r="C96" s="58"/>
      <c r="D96" s="203"/>
      <c r="E96" s="203"/>
      <c r="F96" s="203"/>
      <c r="G96" s="203"/>
      <c r="H96" s="203"/>
      <c r="I96" s="48"/>
      <c r="J96" s="59"/>
    </row>
    <row r="97" spans="1:10" ht="12.75">
      <c r="A97" s="142"/>
      <c r="B97" s="40"/>
      <c r="C97" s="58"/>
      <c r="D97" s="203"/>
      <c r="E97" s="203"/>
      <c r="F97" s="203"/>
      <c r="G97" s="203"/>
      <c r="H97" s="203"/>
      <c r="I97" s="48"/>
      <c r="J97" s="59"/>
    </row>
    <row r="98" spans="1:10" ht="12.75">
      <c r="A98" s="142"/>
      <c r="B98" s="40"/>
      <c r="C98" s="58"/>
      <c r="D98" s="203"/>
      <c r="E98" s="203"/>
      <c r="F98" s="203"/>
      <c r="G98" s="203"/>
      <c r="H98" s="203"/>
      <c r="I98" s="48"/>
      <c r="J98" s="59"/>
    </row>
    <row r="99" spans="1:10" ht="12.75">
      <c r="A99" s="142"/>
      <c r="B99" s="40"/>
      <c r="C99" s="58"/>
      <c r="D99" s="203"/>
      <c r="E99" s="203"/>
      <c r="F99" s="203"/>
      <c r="G99" s="203"/>
      <c r="H99" s="203"/>
      <c r="I99" s="48"/>
      <c r="J99" s="59"/>
    </row>
    <row r="100" spans="1:10" ht="12.75">
      <c r="A100" s="142"/>
      <c r="B100" s="40"/>
      <c r="C100" s="58"/>
      <c r="D100" s="203"/>
      <c r="E100" s="203"/>
      <c r="F100" s="203"/>
      <c r="G100" s="203"/>
      <c r="H100" s="203"/>
      <c r="I100" s="48"/>
      <c r="J100" s="59"/>
    </row>
    <row r="101" spans="1:10" ht="12.75">
      <c r="A101" s="142"/>
      <c r="B101" s="40"/>
      <c r="C101" s="58"/>
      <c r="D101" s="203"/>
      <c r="E101" s="203"/>
      <c r="F101" s="203"/>
      <c r="G101" s="203"/>
      <c r="H101" s="203"/>
      <c r="I101" s="48"/>
      <c r="J101" s="59"/>
    </row>
    <row r="102" spans="1:10" ht="12.75">
      <c r="A102" s="142"/>
      <c r="B102" s="40"/>
      <c r="C102" s="58"/>
      <c r="D102" s="203"/>
      <c r="E102" s="203"/>
      <c r="F102" s="203"/>
      <c r="G102" s="203"/>
      <c r="H102" s="203"/>
      <c r="I102" s="48"/>
      <c r="J102" s="59"/>
    </row>
    <row r="103" spans="1:10" ht="12.75">
      <c r="A103" s="142"/>
      <c r="B103" s="40"/>
      <c r="C103" s="58"/>
      <c r="D103" s="203"/>
      <c r="E103" s="203"/>
      <c r="F103" s="203"/>
      <c r="G103" s="203"/>
      <c r="H103" s="203"/>
      <c r="I103" s="48"/>
      <c r="J103" s="59"/>
    </row>
    <row r="104" spans="1:10" ht="12.75">
      <c r="A104" s="142"/>
      <c r="B104" s="40"/>
      <c r="C104" s="58"/>
      <c r="D104" s="203"/>
      <c r="E104" s="203"/>
      <c r="F104" s="203"/>
      <c r="G104" s="203"/>
      <c r="H104" s="203"/>
      <c r="I104" s="48"/>
      <c r="J104" s="59"/>
    </row>
    <row r="105" spans="1:10" ht="12.75">
      <c r="A105" s="142"/>
      <c r="B105" s="40"/>
      <c r="C105" s="58"/>
      <c r="D105" s="203"/>
      <c r="E105" s="203"/>
      <c r="F105" s="203"/>
      <c r="G105" s="203"/>
      <c r="H105" s="203"/>
      <c r="I105" s="48"/>
      <c r="J105" s="59"/>
    </row>
    <row r="106" spans="1:10" ht="12.75">
      <c r="A106" s="142"/>
      <c r="B106" s="40"/>
      <c r="C106" s="58"/>
      <c r="D106" s="203"/>
      <c r="E106" s="203"/>
      <c r="F106" s="203"/>
      <c r="G106" s="203"/>
      <c r="H106" s="203"/>
      <c r="I106" s="48"/>
      <c r="J106" s="59"/>
    </row>
    <row r="107" spans="1:10" ht="12.75">
      <c r="A107" s="142"/>
      <c r="B107" s="40"/>
      <c r="C107" s="58"/>
      <c r="D107" s="203"/>
      <c r="E107" s="203"/>
      <c r="F107" s="203"/>
      <c r="G107" s="203"/>
      <c r="H107" s="203"/>
      <c r="I107" s="48"/>
      <c r="J107" s="59"/>
    </row>
    <row r="108" spans="1:10" ht="12.75">
      <c r="A108" s="142"/>
      <c r="B108" s="40"/>
      <c r="C108" s="58"/>
      <c r="D108" s="203"/>
      <c r="E108" s="203"/>
      <c r="F108" s="203"/>
      <c r="G108" s="203"/>
      <c r="H108" s="203"/>
      <c r="I108" s="48"/>
      <c r="J108" s="59"/>
    </row>
    <row r="109" spans="1:10" ht="12.75">
      <c r="A109" s="142"/>
      <c r="B109" s="40"/>
      <c r="C109" s="58"/>
      <c r="D109" s="203"/>
      <c r="E109" s="203"/>
      <c r="F109" s="203"/>
      <c r="G109" s="203"/>
      <c r="H109" s="203"/>
      <c r="I109" s="48"/>
      <c r="J109" s="59"/>
    </row>
    <row r="110" spans="1:10" ht="12.75">
      <c r="A110" s="142"/>
      <c r="B110" s="40"/>
      <c r="C110" s="58"/>
      <c r="D110" s="203"/>
      <c r="E110" s="203"/>
      <c r="F110" s="203"/>
      <c r="G110" s="203"/>
      <c r="H110" s="203"/>
      <c r="I110" s="48"/>
      <c r="J110" s="59"/>
    </row>
    <row r="111" spans="1:10" ht="12.75">
      <c r="A111" s="142"/>
      <c r="B111" s="40"/>
      <c r="C111" s="58"/>
      <c r="D111" s="203"/>
      <c r="E111" s="203"/>
      <c r="F111" s="203"/>
      <c r="G111" s="203"/>
      <c r="H111" s="203"/>
      <c r="I111" s="48"/>
      <c r="J111" s="59"/>
    </row>
    <row r="112" spans="1:10" ht="12.75">
      <c r="A112" s="142"/>
      <c r="B112" s="40"/>
      <c r="C112" s="58"/>
      <c r="D112" s="203"/>
      <c r="E112" s="203"/>
      <c r="F112" s="203"/>
      <c r="G112" s="203"/>
      <c r="H112" s="203"/>
      <c r="I112" s="48"/>
      <c r="J112" s="59"/>
    </row>
    <row r="113" spans="1:10" ht="12.75">
      <c r="A113" s="142"/>
      <c r="B113" s="40"/>
      <c r="C113" s="58"/>
      <c r="D113" s="203"/>
      <c r="E113" s="203"/>
      <c r="F113" s="203"/>
      <c r="G113" s="203"/>
      <c r="H113" s="203"/>
      <c r="I113" s="48"/>
      <c r="J113" s="59"/>
    </row>
    <row r="114" spans="1:10" ht="12.75">
      <c r="A114" s="142"/>
      <c r="B114" s="40"/>
      <c r="C114" s="58"/>
      <c r="D114" s="203"/>
      <c r="E114" s="203"/>
      <c r="F114" s="203"/>
      <c r="G114" s="203"/>
      <c r="H114" s="203"/>
      <c r="I114" s="48"/>
      <c r="J114" s="59"/>
    </row>
    <row r="115" spans="1:10" ht="12.75">
      <c r="A115" s="142"/>
      <c r="B115" s="40"/>
      <c r="C115" s="58"/>
      <c r="D115" s="203"/>
      <c r="E115" s="203"/>
      <c r="F115" s="203"/>
      <c r="G115" s="203"/>
      <c r="H115" s="203"/>
      <c r="I115" s="48"/>
      <c r="J115" s="59"/>
    </row>
    <row r="116" spans="1:10" ht="12.75">
      <c r="A116" s="142"/>
      <c r="B116" s="40"/>
      <c r="C116" s="58"/>
      <c r="D116" s="203"/>
      <c r="E116" s="203"/>
      <c r="F116" s="203"/>
      <c r="G116" s="203"/>
      <c r="H116" s="203"/>
      <c r="I116" s="48"/>
      <c r="J116" s="59"/>
    </row>
    <row r="117" spans="1:10" ht="12.75">
      <c r="A117" s="142"/>
      <c r="B117" s="40"/>
      <c r="C117" s="58"/>
      <c r="D117" s="203"/>
      <c r="E117" s="203"/>
      <c r="F117" s="203"/>
      <c r="G117" s="203"/>
      <c r="H117" s="203"/>
      <c r="I117" s="48"/>
      <c r="J117" s="59"/>
    </row>
    <row r="118" spans="1:10" ht="12.75">
      <c r="A118" s="142"/>
      <c r="B118" s="40"/>
      <c r="C118" s="58"/>
      <c r="D118" s="203"/>
      <c r="E118" s="203"/>
      <c r="F118" s="203"/>
      <c r="G118" s="203"/>
      <c r="H118" s="203"/>
      <c r="I118" s="48"/>
      <c r="J118" s="59"/>
    </row>
    <row r="119" spans="1:10" ht="12.75">
      <c r="A119" s="142"/>
      <c r="B119" s="40"/>
      <c r="C119" s="58"/>
      <c r="D119" s="203"/>
      <c r="E119" s="203"/>
      <c r="F119" s="203"/>
      <c r="G119" s="203"/>
      <c r="H119" s="203"/>
      <c r="I119" s="48"/>
      <c r="J119" s="59"/>
    </row>
    <row r="120" spans="1:10" ht="12.75">
      <c r="A120" s="142"/>
      <c r="B120" s="40"/>
      <c r="C120" s="58"/>
      <c r="D120" s="203"/>
      <c r="E120" s="203"/>
      <c r="F120" s="203"/>
      <c r="G120" s="203"/>
      <c r="H120" s="203"/>
      <c r="I120" s="48"/>
      <c r="J120" s="59"/>
    </row>
    <row r="121" spans="1:10" ht="12.75">
      <c r="A121" s="142"/>
      <c r="B121" s="40"/>
      <c r="C121" s="58"/>
      <c r="D121" s="203"/>
      <c r="E121" s="203"/>
      <c r="F121" s="203"/>
      <c r="G121" s="203"/>
      <c r="H121" s="203"/>
      <c r="I121" s="48"/>
      <c r="J121" s="59"/>
    </row>
    <row r="122" spans="1:10" ht="12.75">
      <c r="A122" s="142"/>
      <c r="B122" s="40"/>
      <c r="C122" s="58"/>
      <c r="D122" s="203"/>
      <c r="E122" s="203"/>
      <c r="F122" s="203"/>
      <c r="G122" s="203"/>
      <c r="H122" s="203"/>
      <c r="I122" s="48"/>
      <c r="J122" s="59"/>
    </row>
    <row r="123" spans="1:10" ht="12.75">
      <c r="A123" s="142"/>
      <c r="B123" s="40"/>
      <c r="C123" s="58"/>
      <c r="D123" s="203"/>
      <c r="E123" s="203"/>
      <c r="F123" s="203"/>
      <c r="G123" s="203"/>
      <c r="H123" s="203"/>
      <c r="I123" s="48"/>
      <c r="J123" s="59"/>
    </row>
    <row r="124" spans="1:10" ht="12.75">
      <c r="A124" s="142"/>
      <c r="B124" s="40"/>
      <c r="C124" s="58"/>
      <c r="D124" s="203"/>
      <c r="E124" s="203"/>
      <c r="F124" s="203"/>
      <c r="G124" s="203"/>
      <c r="H124" s="203"/>
      <c r="I124" s="48"/>
      <c r="J124" s="59"/>
    </row>
    <row r="125" spans="1:10" ht="12.75">
      <c r="A125" s="142"/>
      <c r="B125" s="40"/>
      <c r="C125" s="58"/>
      <c r="D125" s="203"/>
      <c r="E125" s="203"/>
      <c r="F125" s="203"/>
      <c r="G125" s="203"/>
      <c r="H125" s="203"/>
      <c r="I125" s="48"/>
      <c r="J125" s="59"/>
    </row>
    <row r="126" spans="1:10" ht="12.75">
      <c r="A126" s="142"/>
      <c r="B126" s="40"/>
      <c r="C126" s="58"/>
      <c r="D126" s="203"/>
      <c r="E126" s="203"/>
      <c r="F126" s="203"/>
      <c r="G126" s="203"/>
      <c r="H126" s="203"/>
      <c r="I126" s="48"/>
      <c r="J126" s="59"/>
    </row>
    <row r="127" spans="1:10" ht="12.75">
      <c r="A127" s="142"/>
      <c r="B127" s="40"/>
      <c r="C127" s="58"/>
      <c r="D127" s="203"/>
      <c r="E127" s="203"/>
      <c r="F127" s="203"/>
      <c r="G127" s="203"/>
      <c r="H127" s="203"/>
      <c r="I127" s="48"/>
      <c r="J127" s="59"/>
    </row>
    <row r="128" spans="1:10" ht="12.75">
      <c r="A128" s="142"/>
      <c r="B128" s="40"/>
      <c r="C128" s="58"/>
      <c r="D128" s="203"/>
      <c r="E128" s="203"/>
      <c r="F128" s="203"/>
      <c r="G128" s="203"/>
      <c r="H128" s="203"/>
      <c r="I128" s="48"/>
      <c r="J128" s="59"/>
    </row>
    <row r="129" spans="1:10" ht="12.75">
      <c r="A129" s="142"/>
      <c r="B129" s="40"/>
      <c r="C129" s="58"/>
      <c r="D129" s="203"/>
      <c r="E129" s="203"/>
      <c r="F129" s="203"/>
      <c r="G129" s="203"/>
      <c r="H129" s="203"/>
      <c r="I129" s="48"/>
      <c r="J129" s="59"/>
    </row>
    <row r="130" spans="1:10" ht="12.75">
      <c r="A130" s="142"/>
      <c r="B130" s="40"/>
      <c r="C130" s="58"/>
      <c r="D130" s="203"/>
      <c r="E130" s="203"/>
      <c r="F130" s="203"/>
      <c r="G130" s="203"/>
      <c r="H130" s="203"/>
      <c r="I130" s="48"/>
      <c r="J130" s="59"/>
    </row>
    <row r="131" spans="1:10" ht="12.75">
      <c r="A131" s="142"/>
      <c r="B131" s="40"/>
      <c r="C131" s="58"/>
      <c r="D131" s="203"/>
      <c r="E131" s="203"/>
      <c r="F131" s="203"/>
      <c r="G131" s="203"/>
      <c r="H131" s="203"/>
      <c r="I131" s="48"/>
      <c r="J131" s="59"/>
    </row>
    <row r="132" spans="1:10" ht="12.75">
      <c r="A132" s="142"/>
      <c r="B132" s="40"/>
      <c r="C132" s="58"/>
      <c r="D132" s="203"/>
      <c r="E132" s="203"/>
      <c r="F132" s="203"/>
      <c r="G132" s="203"/>
      <c r="H132" s="203"/>
      <c r="I132" s="48"/>
      <c r="J132" s="59"/>
    </row>
    <row r="133" spans="1:10" ht="12.75">
      <c r="A133" s="142"/>
      <c r="B133" s="40"/>
      <c r="C133" s="58"/>
      <c r="D133" s="203"/>
      <c r="E133" s="203"/>
      <c r="F133" s="203"/>
      <c r="G133" s="203"/>
      <c r="H133" s="203"/>
      <c r="I133" s="48"/>
      <c r="J133" s="59"/>
    </row>
    <row r="134" spans="1:10" ht="12.75">
      <c r="A134" s="142"/>
      <c r="B134" s="40"/>
      <c r="C134" s="58"/>
      <c r="D134" s="203"/>
      <c r="E134" s="203"/>
      <c r="F134" s="203"/>
      <c r="G134" s="203"/>
      <c r="H134" s="203"/>
      <c r="I134" s="48"/>
      <c r="J134" s="59"/>
    </row>
    <row r="135" spans="1:10" ht="12.75">
      <c r="A135" s="142"/>
      <c r="B135" s="40"/>
      <c r="C135" s="58"/>
      <c r="D135" s="203"/>
      <c r="E135" s="203"/>
      <c r="F135" s="203"/>
      <c r="G135" s="203"/>
      <c r="H135" s="203"/>
      <c r="I135" s="48"/>
      <c r="J135" s="59"/>
    </row>
    <row r="136" spans="1:10" ht="12.75">
      <c r="A136" s="142"/>
      <c r="B136" s="40"/>
      <c r="C136" s="58"/>
      <c r="D136" s="203"/>
      <c r="E136" s="203"/>
      <c r="F136" s="203"/>
      <c r="G136" s="203"/>
      <c r="H136" s="203"/>
      <c r="I136" s="48"/>
      <c r="J136" s="59"/>
    </row>
    <row r="137" spans="1:10" ht="12.75">
      <c r="A137" s="142"/>
      <c r="B137" s="40"/>
      <c r="C137" s="58"/>
      <c r="D137" s="203"/>
      <c r="E137" s="203"/>
      <c r="F137" s="203"/>
      <c r="G137" s="203"/>
      <c r="H137" s="203"/>
      <c r="I137" s="48"/>
      <c r="J137" s="59"/>
    </row>
    <row r="138" spans="1:10" ht="12.75">
      <c r="A138" s="142"/>
      <c r="B138" s="40"/>
      <c r="C138" s="58"/>
      <c r="D138" s="203"/>
      <c r="E138" s="203"/>
      <c r="F138" s="203"/>
      <c r="G138" s="203"/>
      <c r="H138" s="203"/>
      <c r="I138" s="48"/>
      <c r="J138" s="59"/>
    </row>
    <row r="139" spans="1:10" ht="12.75">
      <c r="A139" s="142"/>
      <c r="B139" s="40"/>
      <c r="C139" s="58"/>
      <c r="D139" s="203"/>
      <c r="E139" s="203"/>
      <c r="F139" s="203"/>
      <c r="G139" s="203"/>
      <c r="H139" s="203"/>
      <c r="I139" s="48"/>
      <c r="J139" s="59"/>
    </row>
    <row r="140" spans="1:10" ht="12.75">
      <c r="A140" s="142"/>
      <c r="B140" s="40"/>
      <c r="C140" s="58"/>
      <c r="D140" s="203"/>
      <c r="E140" s="203"/>
      <c r="F140" s="203"/>
      <c r="G140" s="203"/>
      <c r="H140" s="203"/>
      <c r="I140" s="48"/>
      <c r="J140" s="59"/>
    </row>
    <row r="141" spans="1:10" ht="12.75">
      <c r="A141" s="142"/>
      <c r="B141" s="40"/>
      <c r="C141" s="58"/>
      <c r="D141" s="203"/>
      <c r="E141" s="203"/>
      <c r="F141" s="203"/>
      <c r="G141" s="203"/>
      <c r="H141" s="203"/>
      <c r="I141" s="48"/>
      <c r="J141" s="59"/>
    </row>
    <row r="142" spans="1:10" ht="12.75">
      <c r="A142" s="142"/>
      <c r="B142" s="40"/>
      <c r="C142" s="58"/>
      <c r="D142" s="203"/>
      <c r="E142" s="203"/>
      <c r="F142" s="203"/>
      <c r="G142" s="203"/>
      <c r="H142" s="203"/>
      <c r="I142" s="48"/>
      <c r="J142" s="59"/>
    </row>
    <row r="143" spans="1:10" ht="12.75">
      <c r="A143" s="142"/>
      <c r="B143" s="40"/>
      <c r="C143" s="58"/>
      <c r="D143" s="203"/>
      <c r="E143" s="203"/>
      <c r="F143" s="203"/>
      <c r="G143" s="203"/>
      <c r="H143" s="203"/>
      <c r="I143" s="48"/>
      <c r="J143" s="59"/>
    </row>
    <row r="144" spans="1:10" ht="12.75">
      <c r="A144" s="142"/>
      <c r="B144" s="40"/>
      <c r="C144" s="58"/>
      <c r="D144" s="203"/>
      <c r="E144" s="203"/>
      <c r="F144" s="203"/>
      <c r="G144" s="203"/>
      <c r="H144" s="203"/>
      <c r="I144" s="48"/>
      <c r="J144" s="59"/>
    </row>
    <row r="145" spans="1:10" ht="12.75">
      <c r="A145" s="142"/>
      <c r="B145" s="40"/>
      <c r="C145" s="58"/>
      <c r="D145" s="203"/>
      <c r="E145" s="203"/>
      <c r="F145" s="203"/>
      <c r="G145" s="203"/>
      <c r="H145" s="203"/>
      <c r="I145" s="48"/>
      <c r="J145" s="59"/>
    </row>
    <row r="146" spans="1:10" ht="12.75">
      <c r="A146" s="142"/>
      <c r="B146" s="40"/>
      <c r="C146" s="58"/>
      <c r="D146" s="203"/>
      <c r="E146" s="203"/>
      <c r="F146" s="203"/>
      <c r="G146" s="203"/>
      <c r="H146" s="203"/>
      <c r="I146" s="48"/>
      <c r="J146" s="59"/>
    </row>
    <row r="147" spans="1:10" ht="12.75">
      <c r="A147" s="142"/>
      <c r="B147" s="40"/>
      <c r="C147" s="58"/>
      <c r="D147" s="203"/>
      <c r="E147" s="203"/>
      <c r="F147" s="203"/>
      <c r="G147" s="203"/>
      <c r="H147" s="203"/>
      <c r="I147" s="48"/>
      <c r="J147" s="59"/>
    </row>
    <row r="148" spans="1:10" ht="12.75">
      <c r="A148" s="142"/>
      <c r="B148" s="40"/>
      <c r="C148" s="58"/>
      <c r="D148" s="203"/>
      <c r="E148" s="203"/>
      <c r="F148" s="203"/>
      <c r="G148" s="203"/>
      <c r="H148" s="203"/>
      <c r="I148" s="48"/>
      <c r="J148" s="59"/>
    </row>
    <row r="149" spans="1:10" ht="12.75">
      <c r="A149" s="142"/>
      <c r="B149" s="40"/>
      <c r="C149" s="58"/>
      <c r="D149" s="203"/>
      <c r="E149" s="203"/>
      <c r="F149" s="203"/>
      <c r="G149" s="203"/>
      <c r="H149" s="203"/>
      <c r="I149" s="48"/>
      <c r="J149" s="59"/>
    </row>
    <row r="150" spans="1:10" ht="12.75">
      <c r="A150" s="142"/>
      <c r="B150" s="40"/>
      <c r="C150" s="58"/>
      <c r="D150" s="203"/>
      <c r="E150" s="203"/>
      <c r="F150" s="203"/>
      <c r="G150" s="203"/>
      <c r="H150" s="203"/>
      <c r="I150" s="48"/>
      <c r="J150" s="59"/>
    </row>
    <row r="151" spans="1:10" ht="12.75">
      <c r="A151" s="142"/>
      <c r="B151" s="40"/>
      <c r="C151" s="58"/>
      <c r="D151" s="203"/>
      <c r="E151" s="203"/>
      <c r="F151" s="203"/>
      <c r="G151" s="203"/>
      <c r="H151" s="203"/>
      <c r="I151" s="48"/>
      <c r="J151" s="59"/>
    </row>
    <row r="152" spans="1:10" ht="12.75">
      <c r="A152" s="142"/>
      <c r="B152" s="40"/>
      <c r="C152" s="58"/>
      <c r="D152" s="203"/>
      <c r="E152" s="203"/>
      <c r="F152" s="203"/>
      <c r="G152" s="203"/>
      <c r="H152" s="203"/>
      <c r="I152" s="48"/>
      <c r="J152" s="59"/>
    </row>
    <row r="153" spans="1:10" ht="12.75">
      <c r="A153" s="142"/>
      <c r="B153" s="40"/>
      <c r="C153" s="58"/>
      <c r="D153" s="203"/>
      <c r="E153" s="203"/>
      <c r="F153" s="203"/>
      <c r="G153" s="203"/>
      <c r="H153" s="203"/>
      <c r="I153" s="48"/>
      <c r="J153" s="59"/>
    </row>
    <row r="154" spans="1:10" ht="12.75">
      <c r="A154" s="142"/>
      <c r="B154" s="40"/>
      <c r="C154" s="58"/>
      <c r="D154" s="203"/>
      <c r="E154" s="203"/>
      <c r="F154" s="203"/>
      <c r="G154" s="203"/>
      <c r="H154" s="203"/>
      <c r="I154" s="48"/>
      <c r="J154" s="59"/>
    </row>
    <row r="155" spans="1:10" ht="12.75">
      <c r="A155" s="142"/>
      <c r="B155" s="40"/>
      <c r="C155" s="58"/>
      <c r="D155" s="203"/>
      <c r="E155" s="203"/>
      <c r="F155" s="203"/>
      <c r="G155" s="203"/>
      <c r="H155" s="203"/>
      <c r="I155" s="48"/>
      <c r="J155" s="59"/>
    </row>
    <row r="156" spans="1:10" ht="12.75">
      <c r="A156" s="142"/>
      <c r="B156" s="40"/>
      <c r="C156" s="58"/>
      <c r="D156" s="203"/>
      <c r="E156" s="203"/>
      <c r="F156" s="203"/>
      <c r="G156" s="203"/>
      <c r="H156" s="203"/>
      <c r="I156" s="48"/>
      <c r="J156" s="59"/>
    </row>
    <row r="157" spans="1:10" ht="12.75">
      <c r="A157" s="142"/>
      <c r="B157" s="40"/>
      <c r="C157" s="58"/>
      <c r="D157" s="203"/>
      <c r="E157" s="203"/>
      <c r="F157" s="203"/>
      <c r="G157" s="203"/>
      <c r="H157" s="203"/>
      <c r="I157" s="48"/>
      <c r="J157" s="59"/>
    </row>
    <row r="158" spans="1:10" ht="12.75">
      <c r="A158" s="142"/>
      <c r="B158" s="40"/>
      <c r="C158" s="58"/>
      <c r="D158" s="203"/>
      <c r="E158" s="203"/>
      <c r="F158" s="203"/>
      <c r="G158" s="203"/>
      <c r="H158" s="203"/>
      <c r="I158" s="48"/>
      <c r="J158" s="59"/>
    </row>
    <row r="159" spans="1:10" ht="12.75">
      <c r="A159" s="142"/>
      <c r="B159" s="40"/>
      <c r="C159" s="58"/>
      <c r="D159" s="203"/>
      <c r="E159" s="203"/>
      <c r="F159" s="203"/>
      <c r="G159" s="203"/>
      <c r="H159" s="203"/>
      <c r="I159" s="48"/>
      <c r="J159" s="59"/>
    </row>
    <row r="160" spans="1:10" ht="12.75">
      <c r="A160" s="142"/>
      <c r="B160" s="40"/>
      <c r="C160" s="58"/>
      <c r="D160" s="203"/>
      <c r="E160" s="203"/>
      <c r="F160" s="203"/>
      <c r="G160" s="203"/>
      <c r="H160" s="203"/>
      <c r="I160" s="48"/>
      <c r="J160" s="59"/>
    </row>
    <row r="161" spans="1:10" ht="12.75">
      <c r="A161" s="142"/>
      <c r="B161" s="40"/>
      <c r="C161" s="58"/>
      <c r="D161" s="203"/>
      <c r="E161" s="203"/>
      <c r="F161" s="203"/>
      <c r="G161" s="203"/>
      <c r="H161" s="203"/>
      <c r="I161" s="48"/>
      <c r="J161" s="59"/>
    </row>
    <row r="162" spans="1:10" ht="12.75">
      <c r="A162" s="142"/>
      <c r="B162" s="40"/>
      <c r="C162" s="58"/>
      <c r="D162" s="203"/>
      <c r="E162" s="203"/>
      <c r="F162" s="203"/>
      <c r="G162" s="203"/>
      <c r="H162" s="203"/>
      <c r="I162" s="48"/>
      <c r="J162" s="59"/>
    </row>
    <row r="163" spans="1:10" ht="12.75">
      <c r="A163" s="142"/>
      <c r="B163" s="40"/>
      <c r="C163" s="58"/>
      <c r="D163" s="203"/>
      <c r="E163" s="203"/>
      <c r="F163" s="203"/>
      <c r="G163" s="203"/>
      <c r="H163" s="203"/>
      <c r="I163" s="48"/>
      <c r="J163" s="59"/>
    </row>
    <row r="164" spans="1:10" ht="12.75">
      <c r="A164" s="142"/>
      <c r="B164" s="40"/>
      <c r="C164" s="58"/>
      <c r="D164" s="203"/>
      <c r="E164" s="203"/>
      <c r="F164" s="203"/>
      <c r="G164" s="203"/>
      <c r="H164" s="203"/>
      <c r="I164" s="48"/>
      <c r="J164" s="59"/>
    </row>
    <row r="165" spans="1:10" ht="12.75">
      <c r="A165" s="142"/>
      <c r="B165" s="40"/>
      <c r="C165" s="58"/>
      <c r="D165" s="203"/>
      <c r="E165" s="203"/>
      <c r="F165" s="203"/>
      <c r="G165" s="203"/>
      <c r="H165" s="203"/>
      <c r="I165" s="48"/>
      <c r="J165" s="59"/>
    </row>
    <row r="166" spans="1:10" ht="12.75">
      <c r="A166" s="142"/>
      <c r="B166" s="40"/>
      <c r="C166" s="58"/>
      <c r="D166" s="203"/>
      <c r="E166" s="203"/>
      <c r="F166" s="203"/>
      <c r="G166" s="203"/>
      <c r="H166" s="203"/>
      <c r="I166" s="48"/>
      <c r="J166" s="59"/>
    </row>
    <row r="167" spans="1:10" ht="12.75">
      <c r="A167" s="142"/>
      <c r="B167" s="40"/>
      <c r="C167" s="58"/>
      <c r="D167" s="203"/>
      <c r="E167" s="203"/>
      <c r="F167" s="203"/>
      <c r="G167" s="203"/>
      <c r="H167" s="203"/>
      <c r="I167" s="48"/>
      <c r="J167" s="59"/>
    </row>
    <row r="168" spans="1:10" ht="12.75">
      <c r="A168" s="142"/>
      <c r="B168" s="40"/>
      <c r="C168" s="58"/>
      <c r="D168" s="203"/>
      <c r="E168" s="203"/>
      <c r="F168" s="203"/>
      <c r="G168" s="203"/>
      <c r="H168" s="203"/>
      <c r="I168" s="48"/>
      <c r="J168" s="59"/>
    </row>
    <row r="169" spans="1:10" ht="12.75">
      <c r="A169" s="142"/>
      <c r="B169" s="40"/>
      <c r="C169" s="58"/>
      <c r="D169" s="203"/>
      <c r="E169" s="203"/>
      <c r="F169" s="203"/>
      <c r="G169" s="203"/>
      <c r="H169" s="203"/>
      <c r="I169" s="48"/>
      <c r="J169" s="59"/>
    </row>
    <row r="170" spans="1:10" ht="12.75">
      <c r="A170" s="142"/>
      <c r="B170" s="60"/>
      <c r="C170" s="58"/>
      <c r="D170" s="203"/>
      <c r="E170" s="203"/>
      <c r="F170" s="203"/>
      <c r="G170" s="203"/>
      <c r="H170" s="203"/>
      <c r="I170" s="60"/>
      <c r="J170" s="59"/>
    </row>
    <row r="171" spans="1:10" ht="12.75">
      <c r="A171" s="142"/>
      <c r="B171" s="60"/>
      <c r="C171" s="58"/>
      <c r="D171" s="203"/>
      <c r="E171" s="203"/>
      <c r="F171" s="203"/>
      <c r="G171" s="203"/>
      <c r="H171" s="203"/>
      <c r="I171" s="60"/>
      <c r="J171" s="59"/>
    </row>
    <row r="172" spans="1:10" ht="12.75">
      <c r="A172" s="142"/>
      <c r="B172" s="60"/>
      <c r="C172" s="58"/>
      <c r="D172" s="203"/>
      <c r="E172" s="203"/>
      <c r="F172" s="203"/>
      <c r="G172" s="203"/>
      <c r="H172" s="203"/>
      <c r="I172" s="60"/>
      <c r="J172" s="59"/>
    </row>
    <row r="173" spans="1:10" ht="12.75">
      <c r="A173" s="142"/>
      <c r="B173" s="60"/>
      <c r="C173" s="58"/>
      <c r="D173" s="203"/>
      <c r="E173" s="203"/>
      <c r="F173" s="203"/>
      <c r="G173" s="203"/>
      <c r="H173" s="203"/>
      <c r="I173" s="60"/>
      <c r="J173" s="59"/>
    </row>
    <row r="174" spans="1:10" ht="12.75">
      <c r="A174" s="142"/>
      <c r="B174" s="60"/>
      <c r="C174" s="58"/>
      <c r="D174" s="203"/>
      <c r="E174" s="203"/>
      <c r="F174" s="203"/>
      <c r="G174" s="203"/>
      <c r="H174" s="203"/>
      <c r="I174" s="60"/>
      <c r="J174" s="59"/>
    </row>
    <row r="175" spans="1:10" ht="12.75">
      <c r="A175" s="142"/>
      <c r="B175" s="60"/>
      <c r="C175" s="58"/>
      <c r="D175" s="203"/>
      <c r="E175" s="203"/>
      <c r="F175" s="203"/>
      <c r="G175" s="203"/>
      <c r="H175" s="203"/>
      <c r="I175" s="60"/>
      <c r="J175" s="59"/>
    </row>
    <row r="176" spans="1:10" ht="12.75">
      <c r="A176" s="142"/>
      <c r="B176" s="60"/>
      <c r="C176" s="58"/>
      <c r="D176" s="203"/>
      <c r="E176" s="203"/>
      <c r="F176" s="203"/>
      <c r="G176" s="203"/>
      <c r="H176" s="203"/>
      <c r="I176" s="60"/>
      <c r="J176" s="59"/>
    </row>
    <row r="177" spans="1:10" ht="12.75">
      <c r="A177" s="142"/>
      <c r="B177" s="60"/>
      <c r="C177" s="58"/>
      <c r="D177" s="203"/>
      <c r="E177" s="203"/>
      <c r="F177" s="203"/>
      <c r="G177" s="203"/>
      <c r="H177" s="203"/>
      <c r="I177" s="60"/>
      <c r="J177" s="59"/>
    </row>
    <row r="178" spans="1:10" ht="12.75">
      <c r="A178" s="142"/>
      <c r="B178" s="60"/>
      <c r="C178" s="58"/>
      <c r="D178" s="203"/>
      <c r="E178" s="203"/>
      <c r="F178" s="203"/>
      <c r="G178" s="203"/>
      <c r="H178" s="203"/>
      <c r="I178" s="60"/>
      <c r="J178" s="59"/>
    </row>
    <row r="179" spans="1:10" ht="12.75">
      <c r="A179" s="142"/>
      <c r="B179" s="60"/>
      <c r="C179" s="58"/>
      <c r="D179" s="203"/>
      <c r="E179" s="203"/>
      <c r="F179" s="203"/>
      <c r="G179" s="203"/>
      <c r="H179" s="203"/>
      <c r="I179" s="60"/>
      <c r="J179" s="59"/>
    </row>
    <row r="180" spans="1:10" ht="12.75">
      <c r="A180" s="142"/>
      <c r="B180" s="60"/>
      <c r="C180" s="58"/>
      <c r="D180" s="203"/>
      <c r="E180" s="203"/>
      <c r="F180" s="203"/>
      <c r="G180" s="203"/>
      <c r="H180" s="203"/>
      <c r="I180" s="60"/>
      <c r="J180" s="59"/>
    </row>
    <row r="181" spans="1:10" ht="12.75">
      <c r="A181" s="142"/>
      <c r="B181" s="60"/>
      <c r="C181" s="58"/>
      <c r="D181" s="203"/>
      <c r="E181" s="203"/>
      <c r="F181" s="203"/>
      <c r="G181" s="203"/>
      <c r="H181" s="203"/>
      <c r="I181" s="60"/>
      <c r="J181" s="59"/>
    </row>
    <row r="182" spans="1:10" ht="12.75">
      <c r="A182" s="142"/>
      <c r="B182" s="60"/>
      <c r="C182" s="58"/>
      <c r="D182" s="203"/>
      <c r="E182" s="203"/>
      <c r="F182" s="203"/>
      <c r="G182" s="203"/>
      <c r="H182" s="203"/>
      <c r="I182" s="60"/>
      <c r="J182" s="59"/>
    </row>
    <row r="183" spans="1:10" ht="12.75">
      <c r="A183" s="142"/>
      <c r="B183" s="60"/>
      <c r="C183" s="58"/>
      <c r="D183" s="203"/>
      <c r="E183" s="203"/>
      <c r="F183" s="203"/>
      <c r="G183" s="203"/>
      <c r="H183" s="203"/>
      <c r="I183" s="60"/>
      <c r="J183" s="59"/>
    </row>
    <row r="184" spans="1:10" ht="12.75">
      <c r="A184" s="142"/>
      <c r="B184" s="60"/>
      <c r="C184" s="58"/>
      <c r="D184" s="203"/>
      <c r="E184" s="203"/>
      <c r="F184" s="203"/>
      <c r="G184" s="203"/>
      <c r="H184" s="203"/>
      <c r="I184" s="60"/>
      <c r="J184" s="59"/>
    </row>
    <row r="185" spans="1:10" ht="12.75">
      <c r="A185" s="142"/>
      <c r="B185" s="60"/>
      <c r="C185" s="58"/>
      <c r="D185" s="203"/>
      <c r="E185" s="203"/>
      <c r="F185" s="203"/>
      <c r="G185" s="203"/>
      <c r="H185" s="203"/>
      <c r="I185" s="60"/>
      <c r="J185" s="59"/>
    </row>
    <row r="186" spans="1:10" ht="12.75">
      <c r="A186" s="142"/>
      <c r="B186" s="60"/>
      <c r="C186" s="58"/>
      <c r="D186" s="203"/>
      <c r="E186" s="203"/>
      <c r="F186" s="203"/>
      <c r="G186" s="203"/>
      <c r="H186" s="203"/>
      <c r="I186" s="60"/>
      <c r="J186" s="59"/>
    </row>
    <row r="187" spans="1:10" ht="12.75">
      <c r="A187" s="142"/>
      <c r="B187" s="60"/>
      <c r="C187" s="58"/>
      <c r="D187" s="203"/>
      <c r="E187" s="203"/>
      <c r="F187" s="203"/>
      <c r="G187" s="203"/>
      <c r="H187" s="203"/>
      <c r="I187" s="60"/>
      <c r="J187" s="59"/>
    </row>
    <row r="188" spans="1:10" ht="12.75">
      <c r="A188" s="142"/>
      <c r="B188" s="60"/>
      <c r="C188" s="58"/>
      <c r="D188" s="203"/>
      <c r="E188" s="203"/>
      <c r="F188" s="203"/>
      <c r="G188" s="203"/>
      <c r="H188" s="203"/>
      <c r="I188" s="60"/>
      <c r="J188" s="59"/>
    </row>
    <row r="189" spans="1:10" ht="12.75">
      <c r="A189" s="142"/>
      <c r="B189" s="60"/>
      <c r="C189" s="58"/>
      <c r="D189" s="203"/>
      <c r="E189" s="203"/>
      <c r="F189" s="203"/>
      <c r="G189" s="203"/>
      <c r="H189" s="203"/>
      <c r="I189" s="60"/>
      <c r="J189" s="59"/>
    </row>
    <row r="190" spans="1:10" ht="12.75">
      <c r="A190" s="142"/>
      <c r="B190" s="60"/>
      <c r="C190" s="58"/>
      <c r="D190" s="203"/>
      <c r="E190" s="203"/>
      <c r="F190" s="203"/>
      <c r="G190" s="203"/>
      <c r="H190" s="203"/>
      <c r="I190" s="60"/>
      <c r="J190" s="59"/>
    </row>
    <row r="191" spans="1:10" ht="12.75">
      <c r="A191" s="142"/>
      <c r="B191" s="60"/>
      <c r="C191" s="58"/>
      <c r="D191" s="203"/>
      <c r="E191" s="203"/>
      <c r="F191" s="203"/>
      <c r="G191" s="203"/>
      <c r="H191" s="203"/>
      <c r="I191" s="60"/>
      <c r="J191" s="59"/>
    </row>
    <row r="192" spans="1:10" ht="12.75">
      <c r="A192" s="142"/>
      <c r="B192" s="60"/>
      <c r="C192" s="58"/>
      <c r="D192" s="203"/>
      <c r="E192" s="203"/>
      <c r="F192" s="203"/>
      <c r="G192" s="203"/>
      <c r="H192" s="203"/>
      <c r="I192" s="60"/>
      <c r="J192" s="59"/>
    </row>
    <row r="193" spans="1:10" ht="12.75">
      <c r="A193" s="142"/>
      <c r="B193" s="60"/>
      <c r="C193" s="58"/>
      <c r="D193" s="203"/>
      <c r="E193" s="203"/>
      <c r="F193" s="203"/>
      <c r="G193" s="203"/>
      <c r="H193" s="203"/>
      <c r="I193" s="60"/>
      <c r="J193" s="59"/>
    </row>
    <row r="194" spans="1:10" ht="12.75">
      <c r="A194" s="142"/>
      <c r="B194" s="60"/>
      <c r="C194" s="58"/>
      <c r="D194" s="203"/>
      <c r="E194" s="203"/>
      <c r="F194" s="203"/>
      <c r="G194" s="203"/>
      <c r="H194" s="203"/>
      <c r="I194" s="60"/>
      <c r="J194" s="59"/>
    </row>
    <row r="195" spans="1:10" ht="12.75">
      <c r="A195" s="142"/>
      <c r="B195" s="60"/>
      <c r="C195" s="58"/>
      <c r="D195" s="203"/>
      <c r="E195" s="203"/>
      <c r="F195" s="203"/>
      <c r="G195" s="203"/>
      <c r="H195" s="203"/>
      <c r="I195" s="60"/>
      <c r="J195" s="59"/>
    </row>
    <row r="196" spans="1:10" ht="12.75">
      <c r="A196" s="142"/>
      <c r="B196" s="60"/>
      <c r="C196" s="58"/>
      <c r="D196" s="203"/>
      <c r="E196" s="203"/>
      <c r="F196" s="203"/>
      <c r="G196" s="203"/>
      <c r="H196" s="203"/>
      <c r="I196" s="60"/>
      <c r="J196" s="59"/>
    </row>
    <row r="197" spans="1:10" ht="12.75">
      <c r="A197" s="142"/>
      <c r="B197" s="60"/>
      <c r="C197" s="58"/>
      <c r="D197" s="203"/>
      <c r="E197" s="203"/>
      <c r="F197" s="203"/>
      <c r="G197" s="203"/>
      <c r="H197" s="203"/>
      <c r="I197" s="60"/>
      <c r="J197" s="59"/>
    </row>
    <row r="198" spans="1:10" ht="12.75">
      <c r="A198" s="142"/>
      <c r="B198" s="60"/>
      <c r="C198" s="58"/>
      <c r="D198" s="203"/>
      <c r="E198" s="203"/>
      <c r="F198" s="203"/>
      <c r="G198" s="203"/>
      <c r="H198" s="203"/>
      <c r="I198" s="60"/>
      <c r="J198" s="59"/>
    </row>
    <row r="199" spans="1:10" ht="12.75">
      <c r="A199" s="142"/>
      <c r="B199" s="60"/>
      <c r="C199" s="58"/>
      <c r="D199" s="203"/>
      <c r="E199" s="203"/>
      <c r="F199" s="203"/>
      <c r="G199" s="203"/>
      <c r="H199" s="203"/>
      <c r="I199" s="60"/>
      <c r="J199" s="59"/>
    </row>
    <row r="200" spans="1:10" ht="12.75">
      <c r="A200" s="142"/>
      <c r="B200" s="60"/>
      <c r="C200" s="58"/>
      <c r="D200" s="203"/>
      <c r="E200" s="203"/>
      <c r="F200" s="203"/>
      <c r="G200" s="203"/>
      <c r="H200" s="203"/>
      <c r="I200" s="60"/>
      <c r="J200" s="59"/>
    </row>
    <row r="201" spans="1:10" ht="12.75">
      <c r="A201" s="142"/>
      <c r="B201" s="60"/>
      <c r="C201" s="58"/>
      <c r="D201" s="203"/>
      <c r="E201" s="203"/>
      <c r="F201" s="203"/>
      <c r="G201" s="203"/>
      <c r="H201" s="203"/>
      <c r="I201" s="60"/>
      <c r="J201" s="59"/>
    </row>
    <row r="202" spans="1:10" ht="12.75">
      <c r="A202" s="142"/>
      <c r="B202" s="60"/>
      <c r="C202" s="58"/>
      <c r="D202" s="203"/>
      <c r="E202" s="203"/>
      <c r="F202" s="203"/>
      <c r="G202" s="203"/>
      <c r="H202" s="203"/>
      <c r="I202" s="60"/>
      <c r="J202" s="59"/>
    </row>
    <row r="203" spans="1:10" ht="12.75">
      <c r="A203" s="142"/>
      <c r="B203" s="60"/>
      <c r="C203" s="58"/>
      <c r="D203" s="203"/>
      <c r="E203" s="203"/>
      <c r="F203" s="203"/>
      <c r="G203" s="203"/>
      <c r="H203" s="203"/>
      <c r="I203" s="60"/>
      <c r="J203" s="59"/>
    </row>
    <row r="204" spans="1:10" ht="12.75">
      <c r="A204" s="142"/>
      <c r="B204" s="60"/>
      <c r="C204" s="58"/>
      <c r="D204" s="203"/>
      <c r="E204" s="203"/>
      <c r="F204" s="203"/>
      <c r="G204" s="203"/>
      <c r="H204" s="203"/>
      <c r="I204" s="60"/>
      <c r="J204" s="59"/>
    </row>
    <row r="205" spans="1:10" ht="12.75">
      <c r="A205" s="142"/>
      <c r="B205" s="60"/>
      <c r="C205" s="58"/>
      <c r="D205" s="203"/>
      <c r="E205" s="203"/>
      <c r="F205" s="203"/>
      <c r="G205" s="203"/>
      <c r="H205" s="203"/>
      <c r="I205" s="60"/>
      <c r="J205" s="59"/>
    </row>
    <row r="206" spans="1:10" ht="12.75">
      <c r="A206" s="142"/>
      <c r="B206" s="60"/>
      <c r="C206" s="58"/>
      <c r="D206" s="203"/>
      <c r="E206" s="203"/>
      <c r="F206" s="203"/>
      <c r="G206" s="203"/>
      <c r="H206" s="203"/>
      <c r="I206" s="60"/>
      <c r="J206" s="59"/>
    </row>
    <row r="207" spans="1:10" ht="12.75">
      <c r="A207" s="142"/>
      <c r="B207" s="60"/>
      <c r="C207" s="58"/>
      <c r="D207" s="203"/>
      <c r="E207" s="203"/>
      <c r="F207" s="203"/>
      <c r="G207" s="203"/>
      <c r="H207" s="203"/>
      <c r="I207" s="60"/>
      <c r="J207" s="59"/>
    </row>
    <row r="208" spans="1:10" ht="12.75">
      <c r="A208" s="142"/>
      <c r="B208" s="60"/>
      <c r="C208" s="58"/>
      <c r="D208" s="203"/>
      <c r="E208" s="203"/>
      <c r="F208" s="203"/>
      <c r="G208" s="203"/>
      <c r="H208" s="203"/>
      <c r="I208" s="60"/>
      <c r="J208" s="59"/>
    </row>
  </sheetData>
  <sheetProtection/>
  <mergeCells count="205">
    <mergeCell ref="D197:H197"/>
    <mergeCell ref="D198:H198"/>
    <mergeCell ref="D199:H199"/>
    <mergeCell ref="D200:H200"/>
    <mergeCell ref="D205:H205"/>
    <mergeCell ref="D201:H201"/>
    <mergeCell ref="D202:H202"/>
    <mergeCell ref="D203:H203"/>
    <mergeCell ref="D204:H204"/>
    <mergeCell ref="D191:H191"/>
    <mergeCell ref="D192:H192"/>
    <mergeCell ref="D193:H193"/>
    <mergeCell ref="D194:H194"/>
    <mergeCell ref="D181:H181"/>
    <mergeCell ref="D182:H182"/>
    <mergeCell ref="D195:H195"/>
    <mergeCell ref="D196:H196"/>
    <mergeCell ref="D185:H185"/>
    <mergeCell ref="D186:H186"/>
    <mergeCell ref="D187:H187"/>
    <mergeCell ref="D188:H188"/>
    <mergeCell ref="D189:H189"/>
    <mergeCell ref="D190:H190"/>
    <mergeCell ref="D183:H183"/>
    <mergeCell ref="D184:H184"/>
    <mergeCell ref="D173:H173"/>
    <mergeCell ref="D174:H174"/>
    <mergeCell ref="D175:H175"/>
    <mergeCell ref="D176:H176"/>
    <mergeCell ref="D177:H177"/>
    <mergeCell ref="D178:H178"/>
    <mergeCell ref="D179:H179"/>
    <mergeCell ref="D180:H180"/>
    <mergeCell ref="D171:H171"/>
    <mergeCell ref="D172:H172"/>
    <mergeCell ref="D8:H8"/>
    <mergeCell ref="C2:I2"/>
    <mergeCell ref="C3:I3"/>
    <mergeCell ref="C4:I7"/>
    <mergeCell ref="D18:H18"/>
    <mergeCell ref="D19:H19"/>
    <mergeCell ref="D21:H21"/>
    <mergeCell ref="D22:H22"/>
    <mergeCell ref="A1:I1"/>
    <mergeCell ref="D170:H170"/>
    <mergeCell ref="D11:H11"/>
    <mergeCell ref="D12:H12"/>
    <mergeCell ref="D13:H13"/>
    <mergeCell ref="D14:H14"/>
    <mergeCell ref="D15:H15"/>
    <mergeCell ref="D16:H16"/>
    <mergeCell ref="D17:H17"/>
    <mergeCell ref="D20:H20"/>
    <mergeCell ref="D27:H27"/>
    <mergeCell ref="D28:H28"/>
    <mergeCell ref="D29:H29"/>
    <mergeCell ref="D30:H30"/>
    <mergeCell ref="D23:H23"/>
    <mergeCell ref="D24:H24"/>
    <mergeCell ref="D25:H25"/>
    <mergeCell ref="D26:H26"/>
    <mergeCell ref="D35:H35"/>
    <mergeCell ref="D36:H36"/>
    <mergeCell ref="D37:H37"/>
    <mergeCell ref="D38:H38"/>
    <mergeCell ref="D31:H31"/>
    <mergeCell ref="D32:H32"/>
    <mergeCell ref="D33:H33"/>
    <mergeCell ref="D34:H34"/>
    <mergeCell ref="D43:H43"/>
    <mergeCell ref="D44:H44"/>
    <mergeCell ref="D45:H45"/>
    <mergeCell ref="D46:H46"/>
    <mergeCell ref="D39:H39"/>
    <mergeCell ref="D40:H40"/>
    <mergeCell ref="D41:H41"/>
    <mergeCell ref="D42:H42"/>
    <mergeCell ref="D51:H51"/>
    <mergeCell ref="D52:H52"/>
    <mergeCell ref="D53:H53"/>
    <mergeCell ref="D54:H54"/>
    <mergeCell ref="D47:H47"/>
    <mergeCell ref="D48:H48"/>
    <mergeCell ref="D49:H49"/>
    <mergeCell ref="D50:H50"/>
    <mergeCell ref="D59:H59"/>
    <mergeCell ref="D60:H60"/>
    <mergeCell ref="D61:H61"/>
    <mergeCell ref="D62:H62"/>
    <mergeCell ref="D55:H55"/>
    <mergeCell ref="D56:H56"/>
    <mergeCell ref="D57:H57"/>
    <mergeCell ref="D58:H58"/>
    <mergeCell ref="D67:H67"/>
    <mergeCell ref="D68:H68"/>
    <mergeCell ref="D69:H69"/>
    <mergeCell ref="D70:H70"/>
    <mergeCell ref="D63:H63"/>
    <mergeCell ref="D64:H64"/>
    <mergeCell ref="D65:H65"/>
    <mergeCell ref="D66:H66"/>
    <mergeCell ref="D75:H75"/>
    <mergeCell ref="D76:H76"/>
    <mergeCell ref="D77:H77"/>
    <mergeCell ref="D78:H78"/>
    <mergeCell ref="D71:H71"/>
    <mergeCell ref="D72:H72"/>
    <mergeCell ref="D73:H73"/>
    <mergeCell ref="D74:H74"/>
    <mergeCell ref="D83:H83"/>
    <mergeCell ref="D84:H84"/>
    <mergeCell ref="D85:H85"/>
    <mergeCell ref="D86:H86"/>
    <mergeCell ref="D79:H79"/>
    <mergeCell ref="D80:H80"/>
    <mergeCell ref="D81:H81"/>
    <mergeCell ref="D82:H82"/>
    <mergeCell ref="D91:H91"/>
    <mergeCell ref="D92:H92"/>
    <mergeCell ref="D93:H93"/>
    <mergeCell ref="D94:H94"/>
    <mergeCell ref="D87:H87"/>
    <mergeCell ref="D88:H88"/>
    <mergeCell ref="D89:H89"/>
    <mergeCell ref="D90:H90"/>
    <mergeCell ref="D99:H99"/>
    <mergeCell ref="D100:H100"/>
    <mergeCell ref="D101:H101"/>
    <mergeCell ref="D102:H102"/>
    <mergeCell ref="D95:H95"/>
    <mergeCell ref="D96:H96"/>
    <mergeCell ref="D97:H97"/>
    <mergeCell ref="D98:H98"/>
    <mergeCell ref="D107:H107"/>
    <mergeCell ref="D108:H108"/>
    <mergeCell ref="D109:H109"/>
    <mergeCell ref="D110:H110"/>
    <mergeCell ref="D103:H103"/>
    <mergeCell ref="D104:H104"/>
    <mergeCell ref="D105:H105"/>
    <mergeCell ref="D106:H106"/>
    <mergeCell ref="D115:H115"/>
    <mergeCell ref="D116:H116"/>
    <mergeCell ref="D117:H117"/>
    <mergeCell ref="D118:H118"/>
    <mergeCell ref="D111:H111"/>
    <mergeCell ref="D112:H112"/>
    <mergeCell ref="D113:H113"/>
    <mergeCell ref="D114:H114"/>
    <mergeCell ref="D123:H123"/>
    <mergeCell ref="D124:H124"/>
    <mergeCell ref="D125:H125"/>
    <mergeCell ref="D126:H126"/>
    <mergeCell ref="D119:H119"/>
    <mergeCell ref="D120:H120"/>
    <mergeCell ref="D121:H121"/>
    <mergeCell ref="D122:H122"/>
    <mergeCell ref="D131:H131"/>
    <mergeCell ref="D132:H132"/>
    <mergeCell ref="D133:H133"/>
    <mergeCell ref="D134:H134"/>
    <mergeCell ref="D127:H127"/>
    <mergeCell ref="D128:H128"/>
    <mergeCell ref="D129:H129"/>
    <mergeCell ref="D130:H130"/>
    <mergeCell ref="D139:H139"/>
    <mergeCell ref="D140:H140"/>
    <mergeCell ref="D141:H141"/>
    <mergeCell ref="D142:H142"/>
    <mergeCell ref="D135:H135"/>
    <mergeCell ref="D136:H136"/>
    <mergeCell ref="D137:H137"/>
    <mergeCell ref="D138:H138"/>
    <mergeCell ref="D147:H147"/>
    <mergeCell ref="D148:H148"/>
    <mergeCell ref="D149:H149"/>
    <mergeCell ref="D150:H150"/>
    <mergeCell ref="D143:H143"/>
    <mergeCell ref="D144:H144"/>
    <mergeCell ref="D145:H145"/>
    <mergeCell ref="D146:H146"/>
    <mergeCell ref="D155:H155"/>
    <mergeCell ref="D156:H156"/>
    <mergeCell ref="D157:H157"/>
    <mergeCell ref="D158:H158"/>
    <mergeCell ref="D151:H151"/>
    <mergeCell ref="D152:H152"/>
    <mergeCell ref="D153:H153"/>
    <mergeCell ref="D154:H154"/>
    <mergeCell ref="D159:H159"/>
    <mergeCell ref="D167:H167"/>
    <mergeCell ref="D160:H160"/>
    <mergeCell ref="D161:H161"/>
    <mergeCell ref="D162:H162"/>
    <mergeCell ref="D163:H163"/>
    <mergeCell ref="D206:H206"/>
    <mergeCell ref="D207:H207"/>
    <mergeCell ref="D208:H208"/>
    <mergeCell ref="J3:J4"/>
    <mergeCell ref="J6:J7"/>
    <mergeCell ref="D168:H168"/>
    <mergeCell ref="D169:H169"/>
    <mergeCell ref="D164:H164"/>
    <mergeCell ref="D165:H165"/>
    <mergeCell ref="D166:H166"/>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tabColor indexed="61"/>
  </sheetPr>
  <dimension ref="A1:J24"/>
  <sheetViews>
    <sheetView zoomScaleSheetLayoutView="100" zoomScalePageLayoutView="0" workbookViewId="0" topLeftCell="A1">
      <selection activeCell="J3" sqref="J3:J4"/>
    </sheetView>
  </sheetViews>
  <sheetFormatPr defaultColWidth="9.140625" defaultRowHeight="12.75"/>
  <cols>
    <col min="1" max="1" width="12.140625" style="127" customWidth="1"/>
    <col min="2" max="2" width="11.28125" style="0" customWidth="1"/>
    <col min="3" max="3" width="52.140625" style="0" customWidth="1"/>
    <col min="4" max="8" width="4.57421875" style="0" customWidth="1"/>
    <col min="9" max="9" width="12.00390625" style="0" customWidth="1"/>
    <col min="10" max="10" width="52.8515625" style="28" customWidth="1"/>
  </cols>
  <sheetData>
    <row r="1" spans="1:10" ht="90.75" customHeight="1" thickBot="1">
      <c r="A1" s="171" t="s">
        <v>1108</v>
      </c>
      <c r="B1" s="172"/>
      <c r="C1" s="172"/>
      <c r="D1" s="172"/>
      <c r="E1" s="172"/>
      <c r="F1" s="172"/>
      <c r="G1" s="172"/>
      <c r="H1" s="172"/>
      <c r="I1" s="172"/>
      <c r="J1" s="158"/>
    </row>
    <row r="2" spans="2:10" ht="26.25" customHeight="1">
      <c r="B2" s="18"/>
      <c r="C2" s="194" t="s">
        <v>274</v>
      </c>
      <c r="D2" s="195"/>
      <c r="E2" s="195"/>
      <c r="F2" s="195"/>
      <c r="G2" s="195"/>
      <c r="H2" s="195"/>
      <c r="I2" s="195"/>
      <c r="J2" s="32" t="s">
        <v>935</v>
      </c>
    </row>
    <row r="3" spans="2:10" ht="20.25" customHeight="1">
      <c r="B3" s="18"/>
      <c r="C3" s="196" t="s">
        <v>764</v>
      </c>
      <c r="D3" s="197"/>
      <c r="E3" s="197"/>
      <c r="F3" s="197"/>
      <c r="G3" s="197"/>
      <c r="H3" s="197"/>
      <c r="I3" s="197"/>
      <c r="J3" s="208">
        <f>SRR!J3</f>
        <v>0</v>
      </c>
    </row>
    <row r="4" spans="2:10" ht="20.25" customHeight="1" thickBot="1">
      <c r="B4" s="18"/>
      <c r="C4" s="196"/>
      <c r="D4" s="207"/>
      <c r="E4" s="207"/>
      <c r="F4" s="207"/>
      <c r="G4" s="207"/>
      <c r="H4" s="207"/>
      <c r="I4" s="207"/>
      <c r="J4" s="209"/>
    </row>
    <row r="5" spans="2:10" ht="20.25" customHeight="1">
      <c r="B5" s="18"/>
      <c r="C5" s="207"/>
      <c r="D5" s="207"/>
      <c r="E5" s="207"/>
      <c r="F5" s="207"/>
      <c r="G5" s="207"/>
      <c r="H5" s="207"/>
      <c r="I5" s="207"/>
      <c r="J5" s="32" t="s">
        <v>934</v>
      </c>
    </row>
    <row r="6" spans="2:10" ht="20.25" customHeight="1">
      <c r="B6" s="18"/>
      <c r="C6" s="207"/>
      <c r="D6" s="207"/>
      <c r="E6" s="207"/>
      <c r="F6" s="207"/>
      <c r="G6" s="207"/>
      <c r="H6" s="207"/>
      <c r="I6" s="207"/>
      <c r="J6" s="210">
        <f>SRR!J6</f>
        <v>0</v>
      </c>
    </row>
    <row r="7" spans="2:10" ht="20.25" customHeight="1" thickBot="1">
      <c r="B7" s="18"/>
      <c r="C7" s="207"/>
      <c r="D7" s="207"/>
      <c r="E7" s="207"/>
      <c r="F7" s="207"/>
      <c r="G7" s="207"/>
      <c r="H7" s="207"/>
      <c r="I7" s="207"/>
      <c r="J7" s="209"/>
    </row>
    <row r="8" spans="1:10" s="11" customFormat="1" ht="15" customHeight="1">
      <c r="A8" s="128"/>
      <c r="B8" s="19"/>
      <c r="C8" s="53"/>
      <c r="D8" s="198" t="s">
        <v>277</v>
      </c>
      <c r="E8" s="199"/>
      <c r="F8" s="199"/>
      <c r="G8" s="199"/>
      <c r="H8" s="199"/>
      <c r="I8" s="62"/>
      <c r="J8" s="31"/>
    </row>
    <row r="9" spans="1:10" s="11" customFormat="1" ht="12.75" customHeight="1">
      <c r="A9" s="128"/>
      <c r="B9" s="19"/>
      <c r="C9" s="153"/>
      <c r="D9" s="154"/>
      <c r="E9" s="155"/>
      <c r="F9" s="155"/>
      <c r="G9" s="155"/>
      <c r="H9" s="156"/>
      <c r="I9" s="157" t="s">
        <v>1054</v>
      </c>
      <c r="J9" s="31"/>
    </row>
    <row r="10" spans="1:10" ht="19.5" customHeight="1" thickBot="1">
      <c r="A10" s="141" t="s">
        <v>785</v>
      </c>
      <c r="B10" s="36" t="s">
        <v>659</v>
      </c>
      <c r="C10" s="33" t="s">
        <v>287</v>
      </c>
      <c r="D10" s="16" t="s">
        <v>282</v>
      </c>
      <c r="E10" s="70" t="s">
        <v>283</v>
      </c>
      <c r="F10" s="71" t="s">
        <v>284</v>
      </c>
      <c r="G10" s="72" t="s">
        <v>285</v>
      </c>
      <c r="H10" s="73" t="s">
        <v>286</v>
      </c>
      <c r="I10" s="56" t="s">
        <v>281</v>
      </c>
      <c r="J10" s="57" t="s">
        <v>933</v>
      </c>
    </row>
    <row r="11" spans="1:10" ht="77.25" collapsed="1" thickBot="1">
      <c r="A11" s="142">
        <f>SRR!A15</f>
        <v>0</v>
      </c>
      <c r="B11" s="40" t="s">
        <v>464</v>
      </c>
      <c r="C11" s="63" t="s">
        <v>839</v>
      </c>
      <c r="D11" s="74">
        <f>SRR!D15</f>
        <v>0</v>
      </c>
      <c r="E11" s="75">
        <f>SRR!E15</f>
        <v>0</v>
      </c>
      <c r="F11" s="76">
        <f>SRR!F15</f>
        <v>0</v>
      </c>
      <c r="G11" s="77">
        <f>SRR!G15</f>
        <v>0</v>
      </c>
      <c r="H11" s="78">
        <f>SRR!H15</f>
        <v>0</v>
      </c>
      <c r="I11" s="65">
        <v>1</v>
      </c>
      <c r="J11" s="145">
        <f>SRR!J15</f>
        <v>0</v>
      </c>
    </row>
    <row r="12" spans="1:10" ht="77.25" thickBot="1">
      <c r="A12" s="142">
        <f>SRR!A21</f>
        <v>0</v>
      </c>
      <c r="B12" s="40" t="s">
        <v>464</v>
      </c>
      <c r="C12" s="63" t="s">
        <v>1253</v>
      </c>
      <c r="D12" s="74">
        <f>SRR!D21</f>
        <v>0</v>
      </c>
      <c r="E12" s="75">
        <f>SRR!E21</f>
        <v>0</v>
      </c>
      <c r="F12" s="76">
        <f>SRR!F21</f>
        <v>0</v>
      </c>
      <c r="G12" s="77">
        <f>SRR!G21</f>
        <v>0</v>
      </c>
      <c r="H12" s="78">
        <f>SRR!H21</f>
        <v>0</v>
      </c>
      <c r="I12" s="65">
        <v>2</v>
      </c>
      <c r="J12" s="144">
        <f>SRR!J21</f>
        <v>0</v>
      </c>
    </row>
    <row r="13" spans="1:10" ht="77.25" collapsed="1" thickBot="1">
      <c r="A13" s="142">
        <f>SRR!A65</f>
        <v>0</v>
      </c>
      <c r="B13" s="40" t="s">
        <v>465</v>
      </c>
      <c r="C13" s="63" t="s">
        <v>1255</v>
      </c>
      <c r="D13" s="74">
        <f>SRR!D65</f>
        <v>0</v>
      </c>
      <c r="E13" s="75">
        <f>SRR!E65</f>
        <v>0</v>
      </c>
      <c r="F13" s="76">
        <f>SRR!F65</f>
        <v>0</v>
      </c>
      <c r="G13" s="79">
        <f>SRR!G65</f>
        <v>0</v>
      </c>
      <c r="H13" s="78">
        <f>SRR!H65</f>
        <v>0</v>
      </c>
      <c r="I13" s="66">
        <v>3</v>
      </c>
      <c r="J13" s="144">
        <f>SRR!J65</f>
        <v>0</v>
      </c>
    </row>
    <row r="14" spans="1:10" ht="77.25" collapsed="1" thickBot="1">
      <c r="A14" s="142">
        <f>SRR!A76</f>
        <v>0</v>
      </c>
      <c r="B14" s="40" t="s">
        <v>465</v>
      </c>
      <c r="C14" s="63" t="s">
        <v>1251</v>
      </c>
      <c r="D14" s="74">
        <f>SRR!D76</f>
        <v>0</v>
      </c>
      <c r="E14" s="75">
        <f>SRR!E76</f>
        <v>0</v>
      </c>
      <c r="F14" s="76">
        <f>SRR!F76</f>
        <v>0</v>
      </c>
      <c r="G14" s="79">
        <f>SRR!G76</f>
        <v>0</v>
      </c>
      <c r="H14" s="78">
        <f>SRR!H76</f>
        <v>0</v>
      </c>
      <c r="I14" s="67">
        <v>4</v>
      </c>
      <c r="J14" s="144">
        <f>SRR!J76</f>
        <v>0</v>
      </c>
    </row>
    <row r="15" spans="1:10" ht="77.25" collapsed="1" thickBot="1">
      <c r="A15" s="142">
        <f>SRR!A94</f>
        <v>0</v>
      </c>
      <c r="B15" s="40" t="s">
        <v>466</v>
      </c>
      <c r="C15" s="63" t="s">
        <v>505</v>
      </c>
      <c r="D15" s="74">
        <f>SRR!D94</f>
        <v>0</v>
      </c>
      <c r="E15" s="75">
        <f>SRR!E94</f>
        <v>0</v>
      </c>
      <c r="F15" s="76">
        <f>SRR!F94</f>
        <v>0</v>
      </c>
      <c r="G15" s="79">
        <f>SRR!G94</f>
        <v>0</v>
      </c>
      <c r="H15" s="78">
        <f>SRR!H94</f>
        <v>0</v>
      </c>
      <c r="I15" s="67">
        <v>5</v>
      </c>
      <c r="J15" s="144">
        <f>SRR!J94</f>
        <v>0</v>
      </c>
    </row>
    <row r="16" spans="1:10" ht="77.25" collapsed="1" thickBot="1">
      <c r="A16" s="142">
        <f>SRR!A113</f>
        <v>0</v>
      </c>
      <c r="B16" s="40" t="s">
        <v>467</v>
      </c>
      <c r="C16" s="63" t="s">
        <v>506</v>
      </c>
      <c r="D16" s="74">
        <f>SRR!D113</f>
        <v>0</v>
      </c>
      <c r="E16" s="75">
        <f>SRR!E113</f>
        <v>0</v>
      </c>
      <c r="F16" s="76">
        <f>SRR!F113</f>
        <v>0</v>
      </c>
      <c r="G16" s="79">
        <f>SRR!G113</f>
        <v>0</v>
      </c>
      <c r="H16" s="78">
        <f>SRR!H113</f>
        <v>0</v>
      </c>
      <c r="I16" s="67">
        <v>6</v>
      </c>
      <c r="J16" s="144">
        <f>SRR!J113</f>
        <v>0</v>
      </c>
    </row>
    <row r="17" spans="1:10" ht="77.25" collapsed="1" thickBot="1">
      <c r="A17" s="142">
        <f>SRR!A156</f>
        <v>0</v>
      </c>
      <c r="B17" s="40" t="s">
        <v>469</v>
      </c>
      <c r="C17" s="63" t="s">
        <v>1249</v>
      </c>
      <c r="D17" s="74">
        <f>SRR!D156</f>
        <v>0</v>
      </c>
      <c r="E17" s="75">
        <f>SRR!E156</f>
        <v>0</v>
      </c>
      <c r="F17" s="76">
        <f>SRR!F156</f>
        <v>0</v>
      </c>
      <c r="G17" s="79">
        <f>SRR!G156</f>
        <v>0</v>
      </c>
      <c r="H17" s="78">
        <f>SRR!H156</f>
        <v>0</v>
      </c>
      <c r="I17" s="67">
        <v>7</v>
      </c>
      <c r="J17" s="144">
        <f>SRR!J156</f>
        <v>0</v>
      </c>
    </row>
    <row r="18" spans="1:10" s="21" customFormat="1" ht="77.25" collapsed="1" thickBot="1">
      <c r="A18" s="143">
        <f>SRR!A433</f>
        <v>0</v>
      </c>
      <c r="B18" s="139" t="s">
        <v>471</v>
      </c>
      <c r="C18" s="64" t="s">
        <v>1042</v>
      </c>
      <c r="D18" s="74">
        <f>SRR!D433</f>
        <v>0</v>
      </c>
      <c r="E18" s="75">
        <f>SRR!E433</f>
        <v>0</v>
      </c>
      <c r="F18" s="76">
        <f>SRR!F433</f>
        <v>0</v>
      </c>
      <c r="G18" s="77">
        <f>SRR!G433</f>
        <v>0</v>
      </c>
      <c r="H18" s="78">
        <f>SRR!H433</f>
        <v>0</v>
      </c>
      <c r="I18" s="68">
        <v>8</v>
      </c>
      <c r="J18" s="146">
        <f>SRR!J433</f>
        <v>0</v>
      </c>
    </row>
    <row r="19" spans="1:10" s="21" customFormat="1" ht="64.5" collapsed="1" thickBot="1">
      <c r="A19" s="143">
        <f>SRR!A523</f>
        <v>0</v>
      </c>
      <c r="B19" s="137" t="s">
        <v>218</v>
      </c>
      <c r="C19" s="63" t="s">
        <v>737</v>
      </c>
      <c r="D19" s="74">
        <f>SRR!D523</f>
        <v>0</v>
      </c>
      <c r="E19" s="75">
        <f>SRR!E523</f>
        <v>0</v>
      </c>
      <c r="F19" s="76">
        <f>SRR!F523</f>
        <v>0</v>
      </c>
      <c r="G19" s="77">
        <f>SRR!G523</f>
        <v>0</v>
      </c>
      <c r="H19" s="78">
        <f>SRR!H523</f>
        <v>0</v>
      </c>
      <c r="I19" s="67">
        <v>9</v>
      </c>
      <c r="J19" s="144">
        <f>SRR!J523</f>
        <v>0</v>
      </c>
    </row>
    <row r="20" spans="1:10" ht="77.25" collapsed="1" thickBot="1">
      <c r="A20" s="142">
        <f>SRR!A536</f>
        <v>0</v>
      </c>
      <c r="B20" s="139" t="s">
        <v>475</v>
      </c>
      <c r="C20" s="64" t="s">
        <v>1105</v>
      </c>
      <c r="D20" s="74">
        <f>SRR!D536</f>
        <v>0</v>
      </c>
      <c r="E20" s="75">
        <f>SRR!E536</f>
        <v>0</v>
      </c>
      <c r="F20" s="76">
        <f>SRR!F536</f>
        <v>0</v>
      </c>
      <c r="G20" s="79">
        <f>SRR!G536</f>
        <v>0</v>
      </c>
      <c r="H20" s="78">
        <f>SRR!H536</f>
        <v>0</v>
      </c>
      <c r="I20" s="69">
        <v>10</v>
      </c>
      <c r="J20" s="146">
        <f>SRR!J536</f>
        <v>0</v>
      </c>
    </row>
    <row r="21" spans="1:10" ht="77.25" collapsed="1" thickBot="1">
      <c r="A21" s="142">
        <f>SRR!A566</f>
        <v>0</v>
      </c>
      <c r="B21" s="139" t="s">
        <v>465</v>
      </c>
      <c r="C21" s="63" t="s">
        <v>1235</v>
      </c>
      <c r="D21" s="74">
        <f>SRR!D566</f>
        <v>0</v>
      </c>
      <c r="E21" s="75">
        <f>SRR!E566</f>
        <v>0</v>
      </c>
      <c r="F21" s="76">
        <f>SRR!F566</f>
        <v>0</v>
      </c>
      <c r="G21" s="77">
        <f>SRR!G566</f>
        <v>0</v>
      </c>
      <c r="H21" s="78">
        <f>SRR!H566</f>
        <v>0</v>
      </c>
      <c r="I21" s="67">
        <v>11</v>
      </c>
      <c r="J21" s="144">
        <f>SRR!J566</f>
        <v>0</v>
      </c>
    </row>
    <row r="22" spans="1:10" ht="77.25" collapsed="1" thickBot="1">
      <c r="A22" s="142">
        <f>SRR!A577</f>
        <v>0</v>
      </c>
      <c r="B22" s="139" t="s">
        <v>465</v>
      </c>
      <c r="C22" s="63" t="s">
        <v>1256</v>
      </c>
      <c r="D22" s="74">
        <f>SRR!D577</f>
        <v>0</v>
      </c>
      <c r="E22" s="75">
        <f>SRR!E577</f>
        <v>0</v>
      </c>
      <c r="F22" s="76">
        <f>SRR!F577</f>
        <v>0</v>
      </c>
      <c r="G22" s="77">
        <f>SRR!G577</f>
        <v>0</v>
      </c>
      <c r="H22" s="78">
        <f>SRR!H577</f>
        <v>0</v>
      </c>
      <c r="I22" s="67">
        <v>12</v>
      </c>
      <c r="J22" s="144">
        <f>SRR!J577</f>
        <v>0</v>
      </c>
    </row>
    <row r="23" ht="13.5" thickBot="1"/>
    <row r="24" spans="3:8" ht="13.5" thickBot="1">
      <c r="C24" s="147" t="s">
        <v>834</v>
      </c>
      <c r="D24" s="148">
        <f>SUM(D11:D22)</f>
        <v>0</v>
      </c>
      <c r="E24" s="149">
        <f>SUM(E11:E22)</f>
        <v>0</v>
      </c>
      <c r="F24" s="150">
        <f>SUM(F11:F22)</f>
        <v>0</v>
      </c>
      <c r="G24" s="151">
        <f>SUM(G11:G22)</f>
        <v>0</v>
      </c>
      <c r="H24" s="152">
        <f>SUM(H11:H22)</f>
        <v>0</v>
      </c>
    </row>
  </sheetData>
  <sheetProtection password="CDFA" sheet="1" objects="1" scenarios="1" selectLockedCells="1" selectUnlockedCells="1"/>
  <mergeCells count="7">
    <mergeCell ref="A1:I1"/>
    <mergeCell ref="J3:J4"/>
    <mergeCell ref="J6:J7"/>
    <mergeCell ref="D8:H8"/>
    <mergeCell ref="C2:I2"/>
    <mergeCell ref="C3:I3"/>
    <mergeCell ref="C4:I7"/>
  </mergeCells>
  <conditionalFormatting sqref="B11:B12">
    <cfRule type="cellIs" priority="1" dxfId="0" operator="equal" stopIfTrue="1">
      <formula>"T&amp;E"</formula>
    </cfRule>
    <cfRule type="cellIs" priority="2" dxfId="0" operator="equal" stopIfTrue="1">
      <formula>"T&amp;E, SW, Interoperability"</formula>
    </cfRule>
  </conditionalFormatting>
  <printOptions/>
  <pageMargins left="0.75" right="0.75" top="1" bottom="1" header="0.5" footer="0.5"/>
  <pageSetup horizontalDpi="200" verticalDpi="2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Jacobs/Sverdrup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CDR Risk checklist</dc:title>
  <dc:subject/>
  <dc:creator>John Olmstead</dc:creator>
  <cp:keywords/>
  <dc:description/>
  <cp:lastModifiedBy>John Olmstead</cp:lastModifiedBy>
  <cp:lastPrinted>2007-05-17T14:53:10Z</cp:lastPrinted>
  <dcterms:created xsi:type="dcterms:W3CDTF">2002-06-06T14:36:40Z</dcterms:created>
  <dcterms:modified xsi:type="dcterms:W3CDTF">2010-09-28T03:02:49Z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